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50" windowHeight="11520" activeTab="0"/>
  </bookViews>
  <sheets>
    <sheet name="ТИТУЛ ОТЧЕТА" sheetId="1" r:id="rId1"/>
    <sheet name="РАЗДЕЛ 1" sheetId="2" r:id="rId2"/>
    <sheet name="РАЗДЕЛ 2" sheetId="3" r:id="rId3"/>
    <sheet name="РАЗДЕЛ 2 - ЦЕНЫ НА УСЛУГИ" sheetId="4" r:id="rId4"/>
    <sheet name="РАЗДЕЛ 3" sheetId="5" r:id="rId5"/>
  </sheets>
  <externalReferences>
    <externalReference r:id="rId8"/>
  </externalReferences>
  <definedNames>
    <definedName name="_xlnm.Print_Titles" localSheetId="1">'РАЗДЕЛ 1'!$1:$2</definedName>
    <definedName name="_xlnm.Print_Titles" localSheetId="2">'РАЗДЕЛ 2'!$1:$2</definedName>
  </definedNames>
  <calcPr fullCalcOnLoad="1"/>
</workbook>
</file>

<file path=xl/sharedStrings.xml><?xml version="1.0" encoding="utf-8"?>
<sst xmlns="http://schemas.openxmlformats.org/spreadsheetml/2006/main" count="1934" uniqueCount="1160">
  <si>
    <t>№ п/п</t>
  </si>
  <si>
    <t>Наименование показателя</t>
  </si>
  <si>
    <t>Отчетные данные</t>
  </si>
  <si>
    <t>РАЗДЕЛ 1</t>
  </si>
  <si>
    <t>1</t>
  </si>
  <si>
    <t>2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</si>
  <si>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</si>
  <si>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3</t>
  </si>
  <si>
    <t>4</t>
  </si>
  <si>
    <t>5</t>
  </si>
  <si>
    <t>Средняя заработная плата работников Учреждения</t>
  </si>
  <si>
    <t>РАЗДЕЛ 2</t>
  </si>
  <si>
    <t>6</t>
  </si>
  <si>
    <t>7</t>
  </si>
  <si>
    <t>8</t>
  </si>
  <si>
    <t>9</t>
  </si>
  <si>
    <t>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</si>
  <si>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</si>
  <si>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</si>
  <si>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</si>
  <si>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</si>
  <si>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</si>
  <si>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</si>
  <si>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</si>
  <si>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</si>
  <si>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</si>
  <si>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</si>
  <si>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</si>
  <si>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</si>
  <si>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</si>
  <si>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</si>
  <si>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</si>
  <si>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</si>
  <si>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</si>
  <si>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</si>
  <si>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</si>
  <si>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</si>
  <si>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</si>
  <si>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</si>
  <si>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На начало отчетного периода</t>
  </si>
  <si>
    <t>На конец отчетного периода</t>
  </si>
  <si>
    <t>О Т Ч Е 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</si>
  <si>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</si>
  <si>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</si>
  <si>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 xml:space="preserve">Общее количество потребителей, воспользовавшихся услугами (работами) учреждения (в том числе платными для потребителей) </t>
  </si>
  <si>
    <t>Причины отклонения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</si>
  <si>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</si>
  <si>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</si>
  <si>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</si>
  <si>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</si>
  <si>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</si>
  <si>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</si>
  <si>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</si>
  <si>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</si>
  <si>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</si>
  <si>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</si>
  <si>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</si>
  <si>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Наименование услуги (работы)</t>
  </si>
  <si>
    <t>приказом</t>
  </si>
  <si>
    <t>1.1.</t>
  </si>
  <si>
    <t>1.2.</t>
  </si>
  <si>
    <t>1.3.</t>
  </si>
  <si>
    <t>и т.д.</t>
  </si>
  <si>
    <t>ОБЩИЕ СВЕДЕНИЯ ОБ УЧРЕЖДЕНИИ</t>
  </si>
  <si>
    <t>2.1</t>
  </si>
  <si>
    <t>2.2.</t>
  </si>
  <si>
    <t>2.3.</t>
  </si>
  <si>
    <t>4.1.</t>
  </si>
  <si>
    <t>4.2.</t>
  </si>
  <si>
    <t>4.3.</t>
  </si>
  <si>
    <t>Орган, выдавший разрешительный документ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</si>
  <si>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</si>
  <si>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</si>
  <si>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</si>
  <si>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Серия и номер бланка разрешительного документа</t>
  </si>
  <si>
    <t>Наименование разрешительного документа и вид разрешенной деятельности</t>
  </si>
  <si>
    <t>Лицензии:</t>
  </si>
  <si>
    <t>4.2.1.</t>
  </si>
  <si>
    <t>4.2.2.</t>
  </si>
  <si>
    <t>Иные разрешительные документы:</t>
  </si>
  <si>
    <t>5.1.</t>
  </si>
  <si>
    <t>5.2.</t>
  </si>
  <si>
    <t>Наименование категории должностей персонала</t>
  </si>
  <si>
    <t>3.1.</t>
  </si>
  <si>
    <t>3.2.</t>
  </si>
  <si>
    <t>3.3.</t>
  </si>
  <si>
    <t>Свидетельство о государственной регистрации юридического лица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</si>
  <si>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</si>
  <si>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</si>
  <si>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ВСЕГО:</t>
  </si>
  <si>
    <t>5.1.1.</t>
  </si>
  <si>
    <t>5.1.2.</t>
  </si>
  <si>
    <t>5.1.3.</t>
  </si>
  <si>
    <t>5.2.1</t>
  </si>
  <si>
    <t>5.2.2.</t>
  </si>
  <si>
    <t>5.2.3.</t>
  </si>
  <si>
    <t>5.2.4.</t>
  </si>
  <si>
    <t>Сведения о штатной и фактической численности персонала</t>
  </si>
  <si>
    <t>Сведения об уровне квалификации персонала</t>
  </si>
  <si>
    <t>Сотрудники, имеющие среднее профессиональное образование</t>
  </si>
  <si>
    <t>Х</t>
  </si>
  <si>
    <t>Сотрудники, не имеющие профессионального образования</t>
  </si>
  <si>
    <t>в том числе руководителя учреждения</t>
  </si>
  <si>
    <t>6.1.</t>
  </si>
  <si>
    <t>6.1.1</t>
  </si>
  <si>
    <t>6.1.2.</t>
  </si>
  <si>
    <t>6.1.3.</t>
  </si>
  <si>
    <t>6.1.4.</t>
  </si>
  <si>
    <t>6.2.</t>
  </si>
  <si>
    <t>РЕЗУЛЬТАТ ДЕЯТЕЛЬНОСТИ УЧРЕЖДЕНИЯ</t>
  </si>
  <si>
    <t>Рост/сокращение   (в %)</t>
  </si>
  <si>
    <t>Начисленная среднемесячная оплата труда работников (в целом по Учреждению с учетом оплаты труда внешних совместителей), в рублях</t>
  </si>
  <si>
    <t>Отклонение</t>
  </si>
  <si>
    <t>Соотношение фонда оплаты руководителя к фонду оплаты работника в процентах</t>
  </si>
  <si>
    <t>6.3.</t>
  </si>
  <si>
    <t>6.4.</t>
  </si>
  <si>
    <t>Среднемесячная численность работающих в Учреждении по трудовому договору (с учетом внешних совместителей), чел.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</si>
  <si>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</si>
  <si>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</si>
  <si>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возмещение нормативных затрат, связанных с выполнением государственного задания
(бюджетной сметы - для казенного учреждения)</t>
  </si>
  <si>
    <t>бюджетной субсидии, предоставленной учреждению на иные цели</t>
  </si>
  <si>
    <t>от сдачи в аренду имущества</t>
  </si>
  <si>
    <t>На конец отчетного года (в руб.)</t>
  </si>
  <si>
    <t>Сведения о дебиторской и кредиторской задолженности</t>
  </si>
  <si>
    <t>обязательного медицинского страхования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</si>
  <si>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</si>
  <si>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</si>
  <si>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</si>
  <si>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</si>
  <si>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</si>
  <si>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</si>
  <si>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</si>
  <si>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4.1.5.</t>
  </si>
  <si>
    <t>4.2.3.</t>
  </si>
  <si>
    <t>4.2.4.</t>
  </si>
  <si>
    <t>4.2.5.</t>
  </si>
  <si>
    <t>5.</t>
  </si>
  <si>
    <t>Категории потребителей, воспользовавшихся услугами (работами)</t>
  </si>
  <si>
    <t>На конец предыдущего года</t>
  </si>
  <si>
    <t>На конец отчетного года</t>
  </si>
  <si>
    <t>в том числе физические лица, в чел.</t>
  </si>
  <si>
    <t>в том числе юридические лица и индивидуальные предприниматели, в лицах</t>
  </si>
  <si>
    <t>в том числе получивших услугу за плату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</si>
  <si>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</si>
  <si>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</si>
  <si>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</si>
  <si>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</si>
  <si>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</si>
  <si>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</si>
  <si>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7.</t>
  </si>
  <si>
    <t>Суммы кассовых и плановых поступлений (с учетом возвратов) в разрезе поступлений, предусмотренных планом (ТОЛЬКО ДЛЯ БЮДЖЕТНЫХ УЧРЕЖДЕНИЙ)</t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</si>
  <si>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</si>
  <si>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</si>
  <si>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</si>
  <si>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</si>
  <si>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</si>
  <si>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</si>
  <si>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Из средств республиканского бюджета Республики Коми</t>
  </si>
  <si>
    <t>Из средств, поступающих от иной приносящей доход деятельности (в том числе от сдачи в аренду имущества)</t>
  </si>
  <si>
    <t>8.</t>
  </si>
  <si>
    <t>Не исполнено (в рублях)</t>
  </si>
  <si>
    <t xml:space="preserve">Процент исполнения </t>
  </si>
  <si>
    <t>Показатели кассового исполнения бюджетной сметы учреждения и показатели доведенных учреждению лимитов бюджетных обязательств (ТОЛЬКО ДЛЯ КАЗЕННЫХ УЧРЕЖДЕНИЙ)</t>
  </si>
  <si>
    <t>Кассовое исполнение (в рублях)</t>
  </si>
  <si>
    <t>Лимиты бюджетных обязательств, доведенные учреждению (в рублях)</t>
  </si>
  <si>
    <t>ВСЕГО, в том числе:</t>
  </si>
  <si>
    <t>8.1.</t>
  </si>
  <si>
    <t>8.2.</t>
  </si>
  <si>
    <t>8.3.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</si>
  <si>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</si>
  <si>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</si>
  <si>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</si>
  <si>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Утвержденная руководителем учреждения цена (тариф) на платную услугу (работу) на 31 декабря отчетного года</t>
  </si>
  <si>
    <t>Изменение цены (тарифа), в процентах</t>
  </si>
  <si>
    <t>9.1.</t>
  </si>
  <si>
    <t>9.2.</t>
  </si>
  <si>
    <t>9.3.</t>
  </si>
  <si>
    <t>9.4.</t>
  </si>
  <si>
    <t>ОБ ИСПОЛЬЗОВАНИИ ИМУЩЕСТВА, ЗАКРЕПЛЕННОГО ЗА УЧРЕЖДЕНИЕМ</t>
  </si>
  <si>
    <t>Единица измерения</t>
  </si>
  <si>
    <t>СОГЛАСОВАНО</t>
  </si>
  <si>
    <t>УТВЕРЖДАЮ</t>
  </si>
  <si>
    <t>Министр здравоохранения Республики Коми</t>
  </si>
  <si>
    <t>(подпись)</t>
  </si>
  <si>
    <t>(Ф.И.О.)</t>
  </si>
  <si>
    <t>(Должность руководителя бюджетного (казенного) учреждения)</t>
  </si>
  <si>
    <t>(наименование учреждения - составителя Отчета)</t>
  </si>
  <si>
    <t>Министерство здравоохранения Республики Коми</t>
  </si>
  <si>
    <t>Учредитель:</t>
  </si>
  <si>
    <t>Правительство Республики Коми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</si>
  <si>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</si>
  <si>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</si>
  <si>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</si>
  <si>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</si>
  <si>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</si>
  <si>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Руководитель учреждения</t>
  </si>
  <si>
    <t>Исполнитель (составитель отчета)</t>
  </si>
  <si>
    <t>телефон исполнителя: 8 (_____) __________________</t>
  </si>
  <si>
    <t>Ф.И.О. руководителя:</t>
  </si>
  <si>
    <t>Ф.И.О. главного бухгалтера:</t>
  </si>
  <si>
    <t>Министерства здравоохранения Республики Коми</t>
  </si>
  <si>
    <t>Код по ОКВЭД</t>
  </si>
  <si>
    <t>Категория потребителей услуг (работ)</t>
  </si>
  <si>
    <t>ТОЛЬКО ДЛЯ БЮДЖЕТНЫХ УЧРЕЖДЕНИЙ:</t>
  </si>
  <si>
    <t>бюджетных инвестиций</t>
  </si>
  <si>
    <t>поступающих от оказания услуг (выполнения работ), предоставление которых для физических и юридических лиц осуществляется на платной основе</t>
  </si>
  <si>
    <t>4.1.6.</t>
  </si>
  <si>
    <t>поступающих от иной приносящей доход деятельности</t>
  </si>
  <si>
    <t>4.1.7.</t>
  </si>
  <si>
    <t>одноканального финансирования через систему обязательного медицинского страхования</t>
  </si>
  <si>
    <t>4.2.6.</t>
  </si>
  <si>
    <t>4.2.7.</t>
  </si>
  <si>
    <t>4.2.8.</t>
  </si>
  <si>
    <t>о результатах деятельности бюджетного (казенного) учреждения Республики</t>
  </si>
  <si>
    <t xml:space="preserve">Коми, функции и полномочия учредителя которого  осуществляет </t>
  </si>
  <si>
    <t xml:space="preserve"> и об использовании  закрепленного за ним государственного имущества</t>
  </si>
  <si>
    <t>Министерство здравоохранения Республики Коми,</t>
  </si>
  <si>
    <t>(приложение № 1)</t>
  </si>
  <si>
    <t>Поступление средств (с учетом возвратов)</t>
  </si>
  <si>
    <t>обязательного медицинского страхования (ВСЕГО), в том числе:</t>
  </si>
  <si>
    <t>4.1.7.1</t>
  </si>
  <si>
    <t>Из средств обязательного медицинского страхования, включая средства одноканального финансирования</t>
  </si>
  <si>
    <t>от «23» мая 2011 г. № 5/173</t>
  </si>
  <si>
    <t>Основание для взимания платы</t>
  </si>
  <si>
    <t>Среднесписочная численность работающих в Учреждении по трудовому договору по основному месту работы (без учета внешних совместителей), чел.</t>
  </si>
  <si>
    <t>Государственный орган, осуществляющий функции учредителя:</t>
  </si>
  <si>
    <t>Сведения об исполнении государственного задания на оказание государственных услуг (выполнение работ) (для бюджетных, а также казенных учреждений, которым в соответствии с решением органа, осуществляющего полномочия учредителя, сформировано государственное задание)</t>
  </si>
  <si>
    <t>8.1.1.</t>
  </si>
  <si>
    <t>8.1.2.</t>
  </si>
  <si>
    <t>8.1.3.</t>
  </si>
  <si>
    <t>8.2.1.</t>
  </si>
  <si>
    <t>8.2.2.</t>
  </si>
  <si>
    <t>8.2.3.</t>
  </si>
  <si>
    <t>8.3.1.</t>
  </si>
  <si>
    <t>8.3.2.</t>
  </si>
  <si>
    <t>8.3.3.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</si>
  <si>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</si>
  <si>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</si>
  <si>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</si>
  <si>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</si>
  <si>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</si>
  <si>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</si>
  <si>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</si>
  <si>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</si>
  <si>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</si>
  <si>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</si>
  <si>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10.1</t>
  </si>
  <si>
    <t>10.2</t>
  </si>
  <si>
    <t>10.3</t>
  </si>
  <si>
    <t>10.4</t>
  </si>
  <si>
    <t>Наименование государственной услуги</t>
  </si>
  <si>
    <t>Вариант предоставления услуги</t>
  </si>
  <si>
    <t>Значение, утвержденное в государственном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</si>
  <si>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</si>
  <si>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</si>
  <si>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</si>
  <si>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единица измерения </t>
  </si>
  <si>
    <t>%  выполнения</t>
  </si>
  <si>
    <t>Качество  оказываемой государственной услуги</t>
  </si>
  <si>
    <t xml:space="preserve">Единица измерения </t>
  </si>
  <si>
    <t>Нормативное основание предоставления услуги (работы)</t>
  </si>
  <si>
    <t>4.3.1.</t>
  </si>
  <si>
    <t>4.3.2.</t>
  </si>
  <si>
    <t>Сотрудники, имеющие ученую степень, всего:</t>
  </si>
  <si>
    <t>в том числе, медицинский персонал</t>
  </si>
  <si>
    <t>в том числе лица, имеющие медицинское образование</t>
  </si>
  <si>
    <t xml:space="preserve">Сотрудники, имеющие высшее профессиональное образование, всего: </t>
  </si>
  <si>
    <t xml:space="preserve">Количество физических лиц, имеющих соответствующий уровень квалификации </t>
  </si>
  <si>
    <t>Остаток средств на начало года (справочно)</t>
  </si>
  <si>
    <t>8.1.2.1.</t>
  </si>
  <si>
    <t>8.1.2.2.</t>
  </si>
  <si>
    <t xml:space="preserve">Субсидия на иные цели (целевая субсидия), всего, в т.ч. по направлениям: </t>
  </si>
  <si>
    <t>8.1.2.2.1.</t>
  </si>
  <si>
    <t>8.1.2.2.2.</t>
  </si>
  <si>
    <t>Остаток средств на конец года (справочно)</t>
  </si>
  <si>
    <t>8.2.2. 1</t>
  </si>
  <si>
    <t>8.2.2.2.</t>
  </si>
  <si>
    <t>8.3.2.1.</t>
  </si>
  <si>
    <t>8.3.2.2.</t>
  </si>
  <si>
    <t>руб.</t>
  </si>
  <si>
    <t>кв. м.</t>
  </si>
  <si>
    <t>шт.</t>
  </si>
  <si>
    <t>в том числе по источникам поступления средств :</t>
  </si>
  <si>
    <t>КОСГУ (справочно)</t>
  </si>
  <si>
    <t>к приказу</t>
  </si>
  <si>
    <t>Министерства здравоохранения</t>
  </si>
  <si>
    <t xml:space="preserve"> Республики Коми</t>
  </si>
  <si>
    <t>«УТВЕРЖДЕН</t>
  </si>
  <si>
    <t>»</t>
  </si>
  <si>
    <t>______________________________________________________</t>
  </si>
  <si>
    <t>ПРИЛОЖЕНИЕ № 1</t>
  </si>
  <si>
    <t>гр.4 / гр.3 * 100% -100%</t>
  </si>
  <si>
    <t>гр.4 - гр.3</t>
  </si>
  <si>
    <t>5.1.1</t>
  </si>
  <si>
    <t>5.1.2</t>
  </si>
  <si>
    <t>5.2.1.</t>
  </si>
  <si>
    <t>Наименование государственной услуги (работы)</t>
  </si>
  <si>
    <t>Объемы оказываемой государственной услуги (работы)</t>
  </si>
  <si>
    <t>8.1.2.1.1</t>
  </si>
  <si>
    <t>8.1.2.1.2</t>
  </si>
  <si>
    <t xml:space="preserve">Субсидия на выполнение государственного задания всего, в т.ч. по направлениям: </t>
  </si>
  <si>
    <t>от «12»  марта 2014 г. № 3/75</t>
  </si>
  <si>
    <t xml:space="preserve">Медицинская деятельность  при оказании первичной медико-санитарной,первичной специализированной ,паллиативной медицинской помощи,оказание медицинской помощи при проведении медицинских экспертиз ,медицинских осмотров ,медицинских освидетельствований  и санитарно-противоэпидемических(профилактических) мероприятий в рамках оказания медицинской помощи.  </t>
  </si>
  <si>
    <t>85.12</t>
  </si>
  <si>
    <t>"_____" _________________________ 2014г.</t>
  </si>
  <si>
    <t>ГЛАВНЫЙ ВРАЧ</t>
  </si>
  <si>
    <t>/Я.С.Бордюг/_____________</t>
  </si>
  <si>
    <t>/Боянкова Н.М./ ________________</t>
  </si>
  <si>
    <t>ГОСУДАРСТВЕННОЕ БЮДЖЕТНОЕ УЧРЕЖДЕНИЕ ЗДРАВООХРАНЕНИЯ "СЫКТЫВКАРСКАЯ ГОРОДСКАЯ ПОЛИКЛИНИКА №3"</t>
  </si>
  <si>
    <t>за 2013 год</t>
  </si>
  <si>
    <t>167001 г.Сыктывкар ул.Коммунистическая д.41</t>
  </si>
  <si>
    <t>Боянкова Надежда Михайловна</t>
  </si>
  <si>
    <t>Трофимова Алевтина Игоревна</t>
  </si>
  <si>
    <t>8(212) 32-94-46</t>
  </si>
  <si>
    <t>e-mail:polik3@mail.ru</t>
  </si>
  <si>
    <t>2.4</t>
  </si>
  <si>
    <t>2.5</t>
  </si>
  <si>
    <t>Фармацевтическая деятельность</t>
  </si>
  <si>
    <t xml:space="preserve">Деятельность по обороту наркотических средств и психотропных веществ,внесенных в список II в соответствии с ФЗ от 08.01.1998 №3-ФЗ "О наркотических средствах и психотропных веществах </t>
  </si>
  <si>
    <t>85.14</t>
  </si>
  <si>
    <t>Осуществление медико-социальной экспертизы,эксперизы временной нетрудоспособности</t>
  </si>
  <si>
    <t>Деятельность в области использования источников ионизирующего излучения(генерирующих)(размещение,эксплуатация,техническоеобслуживание,хранение источников ионизирующего излучения)</t>
  </si>
  <si>
    <t>Деятельность,связанная с использованием возбудителей инфекционных заболеваний</t>
  </si>
  <si>
    <t>20 ноября 2002г.</t>
  </si>
  <si>
    <t>бесрочно</t>
  </si>
  <si>
    <t>Инспекция МНС по г.Сыктывкару</t>
  </si>
  <si>
    <t>серия11</t>
  </si>
  <si>
    <t>- на осуществление медицинской деятельности</t>
  </si>
  <si>
    <t>бессрочно</t>
  </si>
  <si>
    <t>Министерство здравоохранения РК</t>
  </si>
  <si>
    <t>08 октября 2013г.</t>
  </si>
  <si>
    <t>ЛО-11-01-001090</t>
  </si>
  <si>
    <t>ЛО 11 000688</t>
  </si>
  <si>
    <t>5.1.4.</t>
  </si>
  <si>
    <t>5.1.5</t>
  </si>
  <si>
    <t>5.1.6</t>
  </si>
  <si>
    <t>5.1.7</t>
  </si>
  <si>
    <t>Главный врач</t>
  </si>
  <si>
    <t>Заместители главного врача, руководители структурных подразделений</t>
  </si>
  <si>
    <t>Врач</t>
  </si>
  <si>
    <t>Средний медперсонал</t>
  </si>
  <si>
    <t>Младший медперсонал</t>
  </si>
  <si>
    <t>Работники, имеющие высшее образование, предоставляющие медицинские услуги</t>
  </si>
  <si>
    <t>Прочий персонал</t>
  </si>
  <si>
    <t>Прием новых сотрудников</t>
  </si>
  <si>
    <t xml:space="preserve">Увольнение </t>
  </si>
  <si>
    <t>6.1.6.</t>
  </si>
  <si>
    <t>6.1.5.</t>
  </si>
  <si>
    <t>6.1.7.</t>
  </si>
  <si>
    <t>в том числе по категории: заместители главного врача</t>
  </si>
  <si>
    <t>в том числе по категории: врачи</t>
  </si>
  <si>
    <t>в том числе по категории: средний</t>
  </si>
  <si>
    <t>в том числе по категории: младший</t>
  </si>
  <si>
    <t>в том числе по категории: работники имеющие высшее образование, предоставляющие медицинские услуги</t>
  </si>
  <si>
    <t>в том числе по категории: прочий персонал</t>
  </si>
  <si>
    <t>4.1.7.2.</t>
  </si>
  <si>
    <t>4.1.7.3.</t>
  </si>
  <si>
    <t>повышение доступности амбулаторной медицинской помощи</t>
  </si>
  <si>
    <t>4.2.9.</t>
  </si>
  <si>
    <t>Доврачебная медицинская помощь, оказываемая фельдшером</t>
  </si>
  <si>
    <t>количество посещений</t>
  </si>
  <si>
    <t>посещение</t>
  </si>
  <si>
    <t>Выполнение объемных показателей по ПГГ за 2013г.</t>
  </si>
  <si>
    <t>Первичная врачебная медико-санитарная помощь, оказываемая в амбулаторных условиях, по специальности</t>
  </si>
  <si>
    <t>Терапия</t>
  </si>
  <si>
    <t>Первичная специализированная медико-санитарная помощь, оказываемая в амбулаторных условиях, по специальности</t>
  </si>
  <si>
    <t>Инфекционные болезни</t>
  </si>
  <si>
    <t>Прочие специальности</t>
  </si>
  <si>
    <t>Первичная медико-санитарная помощь, оказываемая в прочих службах по профилю</t>
  </si>
  <si>
    <t>Медицинская помощь детям в образовательном учреждении</t>
  </si>
  <si>
    <t>количество человек</t>
  </si>
  <si>
    <t>человек</t>
  </si>
  <si>
    <t>Сведения о численности обучающихся на 2013/2014 учебный год</t>
  </si>
  <si>
    <t>Субсидия на выполнение государственного задания (010101000)</t>
  </si>
  <si>
    <t>Субсидия на выполнение государственного задания(010309000)</t>
  </si>
  <si>
    <t>Субсидия на иные цели 1 (на проведение мероприятий ,за исключением приобретения основных средств,направленных на предупреждение и борьбу с социально значимыми заболеваниями))(010204002)</t>
  </si>
  <si>
    <t>Субсидия на иные цели 2 (на капитальный ремонт недвижимого имущества)(010107001)</t>
  </si>
  <si>
    <t>прочие поступления от иной приносящей доход деятельности</t>
  </si>
  <si>
    <t>8.2.2.3</t>
  </si>
  <si>
    <t>доходы от собственности</t>
  </si>
  <si>
    <t>средства ОМС в рамках базовой программы обязательного медицинского страхования</t>
  </si>
  <si>
    <t>8.3.2.3.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</si>
  <si>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</si>
  <si>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</si>
  <si>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</si>
  <si>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</si>
  <si>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</si>
  <si>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</si>
  <si>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</si>
  <si>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</si>
  <si>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</si>
  <si>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</si>
  <si>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Ревматология</t>
  </si>
  <si>
    <t>Прием ревматолога</t>
  </si>
  <si>
    <t>Рост инфляции, тарифов на ком.услуги, повышение з/пл</t>
  </si>
  <si>
    <t>Повторный прием ревматолога</t>
  </si>
  <si>
    <t>Вызов на дом</t>
  </si>
  <si>
    <t>Кардиология</t>
  </si>
  <si>
    <t>Прием кардиолога</t>
  </si>
  <si>
    <t>Повторный прием кардиолога</t>
  </si>
  <si>
    <t>Эндокринология</t>
  </si>
  <si>
    <t>Прием эндокринолога</t>
  </si>
  <si>
    <t>Повторный прием эндокринолога</t>
  </si>
  <si>
    <t>Прием терапевта</t>
  </si>
  <si>
    <t>10.15</t>
  </si>
  <si>
    <t>Повторный прием терапевта</t>
  </si>
  <si>
    <t>10.16</t>
  </si>
  <si>
    <t>Прием терапевта с медико-социальной целью (оформление справки)</t>
  </si>
  <si>
    <t>10.17</t>
  </si>
  <si>
    <t>10.18</t>
  </si>
  <si>
    <t>Пульмонология</t>
  </si>
  <si>
    <t>10.19</t>
  </si>
  <si>
    <t>Прием пульмонолога</t>
  </si>
  <si>
    <t>10.20</t>
  </si>
  <si>
    <t>Повторный прием пульмонолога</t>
  </si>
  <si>
    <t>10.21</t>
  </si>
  <si>
    <t>10.22</t>
  </si>
  <si>
    <t>Гастроэнтерология</t>
  </si>
  <si>
    <t>10.23</t>
  </si>
  <si>
    <t>Прием гастроэнтеролога</t>
  </si>
  <si>
    <t>10.24</t>
  </si>
  <si>
    <t>Дерматовенерология</t>
  </si>
  <si>
    <t>10.25</t>
  </si>
  <si>
    <t>Прием дерматовенеролога</t>
  </si>
  <si>
    <t>10.26</t>
  </si>
  <si>
    <t>Повторный прием дерматовенеролога</t>
  </si>
  <si>
    <t>10.27</t>
  </si>
  <si>
    <t>Прием дерматологический</t>
  </si>
  <si>
    <t>10.28</t>
  </si>
  <si>
    <t>Повторный прием дерматологический</t>
  </si>
  <si>
    <t>10.29</t>
  </si>
  <si>
    <t>Профосмотр дерматовенеролога</t>
  </si>
  <si>
    <t>10.30</t>
  </si>
  <si>
    <t>Забор мазка из уретры</t>
  </si>
  <si>
    <t>10.31</t>
  </si>
  <si>
    <t>Хирургия</t>
  </si>
  <si>
    <t>10.32</t>
  </si>
  <si>
    <t>Прием хирурга</t>
  </si>
  <si>
    <t>10.33</t>
  </si>
  <si>
    <t>Повторный прием хирурга</t>
  </si>
  <si>
    <t>10.34</t>
  </si>
  <si>
    <t>Профосмотр хирурга</t>
  </si>
  <si>
    <t>10.35</t>
  </si>
  <si>
    <t>Вызов на дом хирурга</t>
  </si>
  <si>
    <t>10.36</t>
  </si>
  <si>
    <t>Блокада</t>
  </si>
  <si>
    <t>10.37</t>
  </si>
  <si>
    <t>Манипуляция</t>
  </si>
  <si>
    <t>10.38</t>
  </si>
  <si>
    <t>Перевязка</t>
  </si>
  <si>
    <t>10.39</t>
  </si>
  <si>
    <t>Перевязка на дому</t>
  </si>
  <si>
    <t>10.40</t>
  </si>
  <si>
    <t>Удаление д/кач.образования кожи одиночн.</t>
  </si>
  <si>
    <t>10.41</t>
  </si>
  <si>
    <t>Удаление д/кач.образования кожи множеств.</t>
  </si>
  <si>
    <t>10.42</t>
  </si>
  <si>
    <t>Удаление д/кач.образования клет.одиночн.</t>
  </si>
  <si>
    <t>10.43</t>
  </si>
  <si>
    <t>Удаление д/кач.образования клет.множеств.</t>
  </si>
  <si>
    <t>10.44</t>
  </si>
  <si>
    <t>Отоларингология</t>
  </si>
  <si>
    <t>10.45</t>
  </si>
  <si>
    <t>Прием отоларинголога</t>
  </si>
  <si>
    <t>10.46</t>
  </si>
  <si>
    <t>Профосмотр отоларинголога</t>
  </si>
  <si>
    <t>10.47</t>
  </si>
  <si>
    <t>Повторный прием отоларинголога</t>
  </si>
  <si>
    <t>10.48</t>
  </si>
  <si>
    <t>10.49</t>
  </si>
  <si>
    <t>10.50</t>
  </si>
  <si>
    <t>Операция</t>
  </si>
  <si>
    <t>10.51</t>
  </si>
  <si>
    <t>Промывание серных пробок</t>
  </si>
  <si>
    <t>10.52</t>
  </si>
  <si>
    <t>Операция полипотомия носа</t>
  </si>
  <si>
    <t>10.53</t>
  </si>
  <si>
    <t>Исследование вестибулярного аппарата</t>
  </si>
  <si>
    <t>10.54</t>
  </si>
  <si>
    <t>Аудиометрия</t>
  </si>
  <si>
    <t>10.55</t>
  </si>
  <si>
    <t>10.56</t>
  </si>
  <si>
    <t>Прием врача</t>
  </si>
  <si>
    <t>10.57</t>
  </si>
  <si>
    <t>Повторный прием врача</t>
  </si>
  <si>
    <t>10.58</t>
  </si>
  <si>
    <t>10.59</t>
  </si>
  <si>
    <t>Офтальмология</t>
  </si>
  <si>
    <t>10.60</t>
  </si>
  <si>
    <t>Прием офтальмолога</t>
  </si>
  <si>
    <t>10.61</t>
  </si>
  <si>
    <t>Профосмотр офтальмолога</t>
  </si>
  <si>
    <t>10.62</t>
  </si>
  <si>
    <t>Повторный прием офтальмолога</t>
  </si>
  <si>
    <t>10.63</t>
  </si>
  <si>
    <t>10.64</t>
  </si>
  <si>
    <t>10.65</t>
  </si>
  <si>
    <t>10.66</t>
  </si>
  <si>
    <t>Скиаскопия</t>
  </si>
  <si>
    <t>10.67</t>
  </si>
  <si>
    <t>ПРП-периметрия</t>
  </si>
  <si>
    <t>10.68</t>
  </si>
  <si>
    <t>ВГД (после 40 лет)</t>
  </si>
  <si>
    <t>10.69</t>
  </si>
  <si>
    <t>Осмотр ГД</t>
  </si>
  <si>
    <t>10.70</t>
  </si>
  <si>
    <t xml:space="preserve">Подбор очков </t>
  </si>
  <si>
    <t>10.71</t>
  </si>
  <si>
    <t>Острота зрения</t>
  </si>
  <si>
    <t>10.72</t>
  </si>
  <si>
    <t>Аллергология и иммунология</t>
  </si>
  <si>
    <t>10.73</t>
  </si>
  <si>
    <t>Приём аллерголога</t>
  </si>
  <si>
    <t>10.74</t>
  </si>
  <si>
    <t>Повторный приём аллерголога</t>
  </si>
  <si>
    <t>10.75</t>
  </si>
  <si>
    <t>Приём  иммунолога-аллерголога</t>
  </si>
  <si>
    <t>10.76</t>
  </si>
  <si>
    <t>Повторный приём иммунолога-аллерголога</t>
  </si>
  <si>
    <t>10.77</t>
  </si>
  <si>
    <t>Неврология</t>
  </si>
  <si>
    <t>10.78</t>
  </si>
  <si>
    <t>Прием невролога</t>
  </si>
  <si>
    <t>10.79</t>
  </si>
  <si>
    <t>Профосмотр невролога</t>
  </si>
  <si>
    <t>10.80</t>
  </si>
  <si>
    <t>Повторный прием невролога</t>
  </si>
  <si>
    <t>10.81</t>
  </si>
  <si>
    <t>Приём с медико- социальной целью</t>
  </si>
  <si>
    <t>10.82</t>
  </si>
  <si>
    <t>10.83</t>
  </si>
  <si>
    <t>Динамометрия</t>
  </si>
  <si>
    <t>10.84</t>
  </si>
  <si>
    <t>Исследование вибрационной чувствительности</t>
  </si>
  <si>
    <t>10.85</t>
  </si>
  <si>
    <t>Ортопедия</t>
  </si>
  <si>
    <t>10.86</t>
  </si>
  <si>
    <t>Прием ортопеда</t>
  </si>
  <si>
    <t>10.87</t>
  </si>
  <si>
    <t>Повторный прием ортопеда</t>
  </si>
  <si>
    <t>10.88</t>
  </si>
  <si>
    <t>10.89</t>
  </si>
  <si>
    <t>10.90</t>
  </si>
  <si>
    <t>10.91</t>
  </si>
  <si>
    <t>10.92</t>
  </si>
  <si>
    <t>Наложение гипса</t>
  </si>
  <si>
    <t>10.93</t>
  </si>
  <si>
    <t>Урология</t>
  </si>
  <si>
    <t>10.94</t>
  </si>
  <si>
    <t>Прием врача уролога</t>
  </si>
  <si>
    <t>10.95</t>
  </si>
  <si>
    <t>Повторный прием уролога</t>
  </si>
  <si>
    <t>10.96</t>
  </si>
  <si>
    <t>10.97</t>
  </si>
  <si>
    <t>Массаж урологический</t>
  </si>
  <si>
    <t>10.98</t>
  </si>
  <si>
    <t>10.99</t>
  </si>
  <si>
    <t>10.100</t>
  </si>
  <si>
    <t>Прием уролога-андролога</t>
  </si>
  <si>
    <t>10.101</t>
  </si>
  <si>
    <t>Повторный прием уролога-андролога</t>
  </si>
  <si>
    <t>10.102</t>
  </si>
  <si>
    <t>Консультация уролога-андролога</t>
  </si>
  <si>
    <t>10.103</t>
  </si>
  <si>
    <t>Профосмотр уролога-андролога</t>
  </si>
  <si>
    <t>10.104</t>
  </si>
  <si>
    <t xml:space="preserve">Инстилляция </t>
  </si>
  <si>
    <t>10.105</t>
  </si>
  <si>
    <t>Рентгенология</t>
  </si>
  <si>
    <t>10.106</t>
  </si>
  <si>
    <t>Флюорография легких профилактическая 1пр.</t>
  </si>
  <si>
    <t>10.107</t>
  </si>
  <si>
    <t>Флюорография легких профилактическая 2пр.</t>
  </si>
  <si>
    <t>10.108</t>
  </si>
  <si>
    <t xml:space="preserve">Рентгенография легких прямая </t>
  </si>
  <si>
    <t>10.109</t>
  </si>
  <si>
    <t>Рентгенография легких боковая</t>
  </si>
  <si>
    <t>10.110</t>
  </si>
  <si>
    <t>Рентгеноскопия пищевода</t>
  </si>
  <si>
    <t>10.111</t>
  </si>
  <si>
    <t>Рентгенография легких прямая + 1боковая</t>
  </si>
  <si>
    <t>10.112</t>
  </si>
  <si>
    <t>Рентгенография легких прямая + 2 боковые</t>
  </si>
  <si>
    <t>10.113</t>
  </si>
  <si>
    <t>Томография ЦБД прямая/боковая</t>
  </si>
  <si>
    <t>10.114</t>
  </si>
  <si>
    <t>Рентгенография гортани</t>
  </si>
  <si>
    <t>10.115</t>
  </si>
  <si>
    <t>Томография гортани</t>
  </si>
  <si>
    <t>10.116</t>
  </si>
  <si>
    <t>Обзор брюшной полости</t>
  </si>
  <si>
    <t>10.117</t>
  </si>
  <si>
    <t>Двойное контрастирование желудка</t>
  </si>
  <si>
    <t>10.118</t>
  </si>
  <si>
    <t xml:space="preserve">Рентгеноскопия желудка традиционным методом с двойным контрастированием желудка </t>
  </si>
  <si>
    <t>10.119</t>
  </si>
  <si>
    <t>Дуоденография беззондовая</t>
  </si>
  <si>
    <t>10.120</t>
  </si>
  <si>
    <t xml:space="preserve">Ирригоскопия с двойным контрастированием кишечника </t>
  </si>
  <si>
    <t>10.121</t>
  </si>
  <si>
    <t>Экскреторная  (в/в) урография</t>
  </si>
  <si>
    <t>10.122</t>
  </si>
  <si>
    <t>Нисходящая цистография</t>
  </si>
  <si>
    <t>10.123</t>
  </si>
  <si>
    <t>Отсроченная рентгенография почек</t>
  </si>
  <si>
    <t>10.124</t>
  </si>
  <si>
    <t>Рентгенография шейного отдела позвоночника в 2 пр.</t>
  </si>
  <si>
    <t>10.125</t>
  </si>
  <si>
    <t>Рентгенография грудного отдела позвоночника в 2пр.</t>
  </si>
  <si>
    <t>10.126</t>
  </si>
  <si>
    <t>Рентгенография поясничного отдела позвоночника в 2пр.</t>
  </si>
  <si>
    <t>10.127</t>
  </si>
  <si>
    <t>Функциональное исследование позвоночника</t>
  </si>
  <si>
    <t>10.128</t>
  </si>
  <si>
    <t>Рентгенография черепа в 1 пр.</t>
  </si>
  <si>
    <t>10.129</t>
  </si>
  <si>
    <t>Рентгенография черепа в 2 пр.</t>
  </si>
  <si>
    <t>10.130</t>
  </si>
  <si>
    <t>Рентгенография костей носа</t>
  </si>
  <si>
    <t>10.131</t>
  </si>
  <si>
    <t>Рентгенография по Шуллеру</t>
  </si>
  <si>
    <t>10.132</t>
  </si>
  <si>
    <t>Рентгенография ППН (придаточных пазух носа)</t>
  </si>
  <si>
    <t>10.133</t>
  </si>
  <si>
    <t>Рентгенография ключицы</t>
  </si>
  <si>
    <t>10.134</t>
  </si>
  <si>
    <t>Рентгенография лопатки</t>
  </si>
  <si>
    <t>10.135</t>
  </si>
  <si>
    <t>Рентгенография грудины</t>
  </si>
  <si>
    <t>10.136</t>
  </si>
  <si>
    <t>Рентгенография ребер в 2 пр.</t>
  </si>
  <si>
    <t>10.137</t>
  </si>
  <si>
    <t>Рентгенография грудинноключичного сочленения</t>
  </si>
  <si>
    <t>10.138</t>
  </si>
  <si>
    <t>Рентгенография костей таза обзорная</t>
  </si>
  <si>
    <t>10.139</t>
  </si>
  <si>
    <t>Рентгенография костей таза в 2пр.</t>
  </si>
  <si>
    <t>10.140</t>
  </si>
  <si>
    <t>Рентгенография пальцев кисти</t>
  </si>
  <si>
    <t>10.141</t>
  </si>
  <si>
    <t>Рентгенография кисти + л/запястного сустава</t>
  </si>
  <si>
    <t>10.142</t>
  </si>
  <si>
    <t>Рентгенография л/запястного сустава</t>
  </si>
  <si>
    <t>10.143</t>
  </si>
  <si>
    <t>Рентгенография предплечья</t>
  </si>
  <si>
    <t>10.144</t>
  </si>
  <si>
    <t>Рентгенография локтевого сустава</t>
  </si>
  <si>
    <t>10.145</t>
  </si>
  <si>
    <t>Рентгенография плечевой кости</t>
  </si>
  <si>
    <t>10.146</t>
  </si>
  <si>
    <t>Рентгенография плечевого сустава</t>
  </si>
  <si>
    <t>10.147</t>
  </si>
  <si>
    <t>Рентгенография пальцев стоп</t>
  </si>
  <si>
    <t>10.148</t>
  </si>
  <si>
    <t>Рентгенография стоп (с нагрузкой)</t>
  </si>
  <si>
    <t>10.149</t>
  </si>
  <si>
    <t>Рентгенография г/стопного сустава</t>
  </si>
  <si>
    <t>10.150</t>
  </si>
  <si>
    <t>Рентгенография голени в 1 пр.</t>
  </si>
  <si>
    <t>10.151</t>
  </si>
  <si>
    <t>Рентгенография голени в 2 пр.</t>
  </si>
  <si>
    <t>10.152</t>
  </si>
  <si>
    <t>Рентгенография коленного сустава</t>
  </si>
  <si>
    <t>10.153</t>
  </si>
  <si>
    <t>Рентгенография бедренной кости</t>
  </si>
  <si>
    <t>10.154</t>
  </si>
  <si>
    <t>Рентгенография тазобедренного сустава</t>
  </si>
  <si>
    <t>10.155</t>
  </si>
  <si>
    <t>Томография позвоночника</t>
  </si>
  <si>
    <t>10.156</t>
  </si>
  <si>
    <t>Рентгенография по Майеру</t>
  </si>
  <si>
    <t>10.157</t>
  </si>
  <si>
    <t>Рентгенография по Стенверсу</t>
  </si>
  <si>
    <t>10.158</t>
  </si>
  <si>
    <t>Копия флюороисследования</t>
  </si>
  <si>
    <t>10.159</t>
  </si>
  <si>
    <t>Снимок  флюорографический ( на руки)</t>
  </si>
  <si>
    <t>10.160</t>
  </si>
  <si>
    <t>Маммография</t>
  </si>
  <si>
    <t>10.161</t>
  </si>
  <si>
    <t>Ультразвуковая диагностика</t>
  </si>
  <si>
    <t>10.162</t>
  </si>
  <si>
    <t>УЗИ брюшной полости комплексно</t>
  </si>
  <si>
    <t>10.163</t>
  </si>
  <si>
    <t>УЗИ сосудов шеи или головы с цветным доплеровским картированием</t>
  </si>
  <si>
    <t>10.164</t>
  </si>
  <si>
    <t>УЗИ щитовидной железы</t>
  </si>
  <si>
    <t>10.165</t>
  </si>
  <si>
    <t>УЗИ периферических лимфоузлов</t>
  </si>
  <si>
    <t>10.166</t>
  </si>
  <si>
    <t>УЗИ слюнных желез</t>
  </si>
  <si>
    <t>10.167</t>
  </si>
  <si>
    <t>УЗИ молочных желез</t>
  </si>
  <si>
    <t>10.168</t>
  </si>
  <si>
    <t>УЗИ почек,надпочечников</t>
  </si>
  <si>
    <t>10.169</t>
  </si>
  <si>
    <t>УЗИ  мочевого пузыря</t>
  </si>
  <si>
    <t>10.170</t>
  </si>
  <si>
    <t>УЗИ  предстательной железы и яичек</t>
  </si>
  <si>
    <t>10.171</t>
  </si>
  <si>
    <t>УЗИ печени,желчного пузыря</t>
  </si>
  <si>
    <t>10.172</t>
  </si>
  <si>
    <t>УЗИ плевральной    полости</t>
  </si>
  <si>
    <t>10.173</t>
  </si>
  <si>
    <t>УЗИ желчного пузыря с определением функции</t>
  </si>
  <si>
    <t>10.174</t>
  </si>
  <si>
    <t>УЗИ поджелудочной железы</t>
  </si>
  <si>
    <t>10.175</t>
  </si>
  <si>
    <t>УЗИ селезенки</t>
  </si>
  <si>
    <t>10.176</t>
  </si>
  <si>
    <t>УЗИ гепато-биллиарной зоны (печень, селезенка, поджел. железа)</t>
  </si>
  <si>
    <t>10.177</t>
  </si>
  <si>
    <t>УЗИ органов малого таза у женщин</t>
  </si>
  <si>
    <t>10.178</t>
  </si>
  <si>
    <t>УЗИ суставов</t>
  </si>
  <si>
    <t>10.179</t>
  </si>
  <si>
    <t>УЗИ сердца  (Доплерэхокардиография)</t>
  </si>
  <si>
    <t>10.180</t>
  </si>
  <si>
    <t xml:space="preserve">УЗИ органов малого таза у женщин (комбинированное) </t>
  </si>
  <si>
    <t>10.181</t>
  </si>
  <si>
    <t>Эпидемиология</t>
  </si>
  <si>
    <t>10.182</t>
  </si>
  <si>
    <t>Прививка от гриппа "Гриппол"</t>
  </si>
  <si>
    <t>10.183</t>
  </si>
  <si>
    <t>Прививка от гриппа "Инфлювак"</t>
  </si>
  <si>
    <t>10.184</t>
  </si>
  <si>
    <t>Прививка от гепатита А</t>
  </si>
  <si>
    <t>10.185</t>
  </si>
  <si>
    <t>Прививка от гепатита В</t>
  </si>
  <si>
    <t>10.186</t>
  </si>
  <si>
    <t>Прививка от клещевого энцефалита 1,0 амп.</t>
  </si>
  <si>
    <t>10.187</t>
  </si>
  <si>
    <t>Прививка от краснухи</t>
  </si>
  <si>
    <t>10.188</t>
  </si>
  <si>
    <t>Физиотерапия</t>
  </si>
  <si>
    <t>10.189</t>
  </si>
  <si>
    <t>10.190</t>
  </si>
  <si>
    <t>Светолечение УФО,КУФ</t>
  </si>
  <si>
    <t>10.191</t>
  </si>
  <si>
    <t>Лазеролечение</t>
  </si>
  <si>
    <t>10.192</t>
  </si>
  <si>
    <t>Электролечение УВЧ</t>
  </si>
  <si>
    <t>10.193</t>
  </si>
  <si>
    <t>Электролечение ДДТ,СМТ</t>
  </si>
  <si>
    <t>10.194</t>
  </si>
  <si>
    <t>Электрофорез</t>
  </si>
  <si>
    <t>10.195</t>
  </si>
  <si>
    <t>Ультразвукотерапия</t>
  </si>
  <si>
    <t>10.196</t>
  </si>
  <si>
    <t>Дарсонвализация</t>
  </si>
  <si>
    <t>10.197</t>
  </si>
  <si>
    <t>Магнитотерапия</t>
  </si>
  <si>
    <t>10.198</t>
  </si>
  <si>
    <t>Подводный душ-массаж</t>
  </si>
  <si>
    <t>10.199</t>
  </si>
  <si>
    <t>Вибромассаж</t>
  </si>
  <si>
    <t>10.200</t>
  </si>
  <si>
    <t>ЛФК - 1 занятие</t>
  </si>
  <si>
    <t>10.201</t>
  </si>
  <si>
    <t>Тренажер  ЛФК</t>
  </si>
  <si>
    <t>10.202</t>
  </si>
  <si>
    <t>Сухие углекислые ванны (СУВ)</t>
  </si>
  <si>
    <t>10.203</t>
  </si>
  <si>
    <t>Медицинский массаж</t>
  </si>
  <si>
    <t>10.204</t>
  </si>
  <si>
    <t>Массаж головы</t>
  </si>
  <si>
    <t>10.205</t>
  </si>
  <si>
    <t>Массаж лица</t>
  </si>
  <si>
    <t>10.206</t>
  </si>
  <si>
    <t>Массаж шейно-грудного отдела позвоночника</t>
  </si>
  <si>
    <t>10.207</t>
  </si>
  <si>
    <t>Массаж нижней конечности и поясницы</t>
  </si>
  <si>
    <t>10.208</t>
  </si>
  <si>
    <t>Массаж нижн. конечности и поясницы с эф. похудения</t>
  </si>
  <si>
    <t>10.209</t>
  </si>
  <si>
    <t>Массаж тела полный</t>
  </si>
  <si>
    <t>10.210</t>
  </si>
  <si>
    <t>Массаж тела  полный  для похудения</t>
  </si>
  <si>
    <t>10.211</t>
  </si>
  <si>
    <t>Массаж позвоночника</t>
  </si>
  <si>
    <t>10.212</t>
  </si>
  <si>
    <t>Массаж сегментный шейно-грудного отдела позвон.</t>
  </si>
  <si>
    <t>10.213</t>
  </si>
  <si>
    <t>Массаж кисти и предплечья</t>
  </si>
  <si>
    <t>10.214</t>
  </si>
  <si>
    <t>Массаж мышц передней брюшной стенки</t>
  </si>
  <si>
    <t>10.215</t>
  </si>
  <si>
    <t>Массаж баночный грудного отдела</t>
  </si>
  <si>
    <t>10.216</t>
  </si>
  <si>
    <t>Массаж грудо-поясничного отдела позвоночника</t>
  </si>
  <si>
    <t>10.217</t>
  </si>
  <si>
    <t>Массаж голени и стопы</t>
  </si>
  <si>
    <t>10.218</t>
  </si>
  <si>
    <t>Массаж верхней конечности</t>
  </si>
  <si>
    <t>10.219</t>
  </si>
  <si>
    <t>Массаж воротниковой зоны</t>
  </si>
  <si>
    <t>10.220</t>
  </si>
  <si>
    <t>Массаж спины</t>
  </si>
  <si>
    <t>10.221</t>
  </si>
  <si>
    <t>Массаж спины с эффектом похудения</t>
  </si>
  <si>
    <t>10.222</t>
  </si>
  <si>
    <t>Массаж нижней конечности</t>
  </si>
  <si>
    <t>10.223</t>
  </si>
  <si>
    <t>Массаж верхней конечности, надплечья</t>
  </si>
  <si>
    <t>10.224</t>
  </si>
  <si>
    <t>Дневной стационар</t>
  </si>
  <si>
    <t>10.225</t>
  </si>
  <si>
    <t xml:space="preserve">Прием врача </t>
  </si>
  <si>
    <t>10.226</t>
  </si>
  <si>
    <t>Капельница в поликлинике</t>
  </si>
  <si>
    <t>10.227</t>
  </si>
  <si>
    <t>Капельница на дому</t>
  </si>
  <si>
    <t>10.228</t>
  </si>
  <si>
    <t>Консультативный прием врача-рефлексотерапевта</t>
  </si>
  <si>
    <t>10.229</t>
  </si>
  <si>
    <t>Лечебный прием врача-рефлексотерапевта</t>
  </si>
  <si>
    <t>10.230</t>
  </si>
  <si>
    <t>Прием врача-психотерапевта (сеанс 1 час)</t>
  </si>
  <si>
    <t>10.231</t>
  </si>
  <si>
    <t>Прием врача-психотерапевта (сеанс 1,5 час)</t>
  </si>
  <si>
    <t>10.232</t>
  </si>
  <si>
    <t>Предварительные и периодические медицинские осмотры</t>
  </si>
  <si>
    <t>10.233</t>
  </si>
  <si>
    <t>Профосмотр терапевта</t>
  </si>
  <si>
    <t>10.234</t>
  </si>
  <si>
    <t>Профосмотр терапевта с дерматологическим. осмотром</t>
  </si>
  <si>
    <t>10.235</t>
  </si>
  <si>
    <t>Оформление акта профосмотра</t>
  </si>
  <si>
    <t>10.236</t>
  </si>
  <si>
    <t>Анализ на стафилококк</t>
  </si>
  <si>
    <t>10.237</t>
  </si>
  <si>
    <t>Оформление медицинских документов</t>
  </si>
  <si>
    <t>10.238</t>
  </si>
  <si>
    <t>Оформление прививочного сертификата</t>
  </si>
  <si>
    <t>10.239</t>
  </si>
  <si>
    <t>Мазок на BL</t>
  </si>
  <si>
    <t>10.240</t>
  </si>
  <si>
    <t>Диз.группа, сальмонеллез</t>
  </si>
  <si>
    <t>10.241</t>
  </si>
  <si>
    <t xml:space="preserve">Исследование крови на HCV </t>
  </si>
  <si>
    <t>10.242</t>
  </si>
  <si>
    <t xml:space="preserve">Исследование крови на HBs Ag </t>
  </si>
  <si>
    <t>10.243</t>
  </si>
  <si>
    <t>Исследование крови на ВИЧ (Центр СПИД)</t>
  </si>
  <si>
    <t>10.244</t>
  </si>
  <si>
    <t xml:space="preserve">АК Хеддельсона </t>
  </si>
  <si>
    <t>10.245</t>
  </si>
  <si>
    <t xml:space="preserve">АК на брюшн.тиф </t>
  </si>
  <si>
    <t>10.246</t>
  </si>
  <si>
    <t>Освидетельствование водителей</t>
  </si>
  <si>
    <t>10.247</t>
  </si>
  <si>
    <t>Прочие услуги</t>
  </si>
  <si>
    <t>10.248</t>
  </si>
  <si>
    <t>Экспертиза (контроль) качества медицинских услуг( 10 карт)</t>
  </si>
  <si>
    <t>10.249</t>
  </si>
  <si>
    <t>Эндоскопия</t>
  </si>
  <si>
    <t>10.250</t>
  </si>
  <si>
    <t>ФГС пищевода, желудка, кишечника</t>
  </si>
  <si>
    <t>10.251</t>
  </si>
  <si>
    <t>Исслед-е дуоденального содержимого на простейшие</t>
  </si>
  <si>
    <t>10.252</t>
  </si>
  <si>
    <t>Определение НР уреазным тестом</t>
  </si>
  <si>
    <t>10.253</t>
  </si>
  <si>
    <t>Эндоскопическая внутрижелудочная рН-метрия</t>
  </si>
  <si>
    <t>10.254</t>
  </si>
  <si>
    <t>Дыхательный уреазный тест</t>
  </si>
  <si>
    <t>10.255</t>
  </si>
  <si>
    <t>Биопссийное исследование</t>
  </si>
  <si>
    <t>10.256</t>
  </si>
  <si>
    <t>Акушерское дело</t>
  </si>
  <si>
    <t>10.257</t>
  </si>
  <si>
    <t xml:space="preserve">Осмотр акушеркой </t>
  </si>
  <si>
    <t>10.258</t>
  </si>
  <si>
    <t>Осмотр акушеркой  на дому</t>
  </si>
  <si>
    <t>10.259</t>
  </si>
  <si>
    <t>Забор мазка на gn и tr</t>
  </si>
  <si>
    <t>10.260</t>
  </si>
  <si>
    <t>Забор мазка на урео- микоплазмоз</t>
  </si>
  <si>
    <t>10.261</t>
  </si>
  <si>
    <t>Акушерство и гинекология</t>
  </si>
  <si>
    <t>10.262</t>
  </si>
  <si>
    <t>Профосмотр акушер-гинеколога</t>
  </si>
  <si>
    <t>10.263</t>
  </si>
  <si>
    <t>Прием врача акушер-гинеколога</t>
  </si>
  <si>
    <t>10.264</t>
  </si>
  <si>
    <t>Повторный прием акушер-гинеколога</t>
  </si>
  <si>
    <t>10.265</t>
  </si>
  <si>
    <t>Прием врача акушер-гинеколога (врач с I категорией)</t>
  </si>
  <si>
    <t>10.266</t>
  </si>
  <si>
    <t>Повторный прием акушер-гинеколога (врач с I категорией)</t>
  </si>
  <si>
    <t>10.267</t>
  </si>
  <si>
    <t>Вызов врача акушер-гинеколога на  дом</t>
  </si>
  <si>
    <t>10.268</t>
  </si>
  <si>
    <t>Использование одноразового инвентаря</t>
  </si>
  <si>
    <t>10.269</t>
  </si>
  <si>
    <t>Забор мазка</t>
  </si>
  <si>
    <t>10.270</t>
  </si>
  <si>
    <t>Кольпоскопия</t>
  </si>
  <si>
    <t>10.271</t>
  </si>
  <si>
    <t>Введение ВМС</t>
  </si>
  <si>
    <t>10.272</t>
  </si>
  <si>
    <t>Введение маточного кольца</t>
  </si>
  <si>
    <t>10.273</t>
  </si>
  <si>
    <t>Удаление маточного кольца</t>
  </si>
  <si>
    <t>10.274</t>
  </si>
  <si>
    <t>Удаление внутриматочной спирали</t>
  </si>
  <si>
    <t>10.275</t>
  </si>
  <si>
    <t>Лечебные влагалищные ванночки, тампоны</t>
  </si>
  <si>
    <t>10.276</t>
  </si>
  <si>
    <t>Обработка влагалища лечебными растворами</t>
  </si>
  <si>
    <t>10.277</t>
  </si>
  <si>
    <t>Криодеструкция</t>
  </si>
  <si>
    <t>10.278</t>
  </si>
  <si>
    <t>Функциональная диагностика</t>
  </si>
  <si>
    <t>10.279</t>
  </si>
  <si>
    <t>Исследования сердечно-сосудистой системы</t>
  </si>
  <si>
    <t>10.280</t>
  </si>
  <si>
    <t>ЭКГ компьютер</t>
  </si>
  <si>
    <t>10.281</t>
  </si>
  <si>
    <t>ЭКГ профосмотр</t>
  </si>
  <si>
    <t>10.282</t>
  </si>
  <si>
    <t>ЭКГ с нагрузкой</t>
  </si>
  <si>
    <t>10.283</t>
  </si>
  <si>
    <t>Суточное ЭКГ-мониторирование</t>
  </si>
  <si>
    <t>10.284</t>
  </si>
  <si>
    <t>Суточное АД-мониторирование</t>
  </si>
  <si>
    <t>10.285</t>
  </si>
  <si>
    <t>ЭКГ на дому</t>
  </si>
  <si>
    <t>10.286</t>
  </si>
  <si>
    <t>РЭГ - реоэнцефалография</t>
  </si>
  <si>
    <t>10.287</t>
  </si>
  <si>
    <t>ЭЭГ - электроэнцефалография</t>
  </si>
  <si>
    <t>10.288</t>
  </si>
  <si>
    <t>ЭХОЭС - эхоэнцефалоскопия</t>
  </si>
  <si>
    <t>10.289</t>
  </si>
  <si>
    <t>РВГ - реовазография</t>
  </si>
  <si>
    <t>10.290</t>
  </si>
  <si>
    <t>Капилляроскопия</t>
  </si>
  <si>
    <t>10.291</t>
  </si>
  <si>
    <t>Исследования функции внешнего дыхания</t>
  </si>
  <si>
    <t>10.292</t>
  </si>
  <si>
    <t>Спирография</t>
  </si>
  <si>
    <t>10.293</t>
  </si>
  <si>
    <t>Процедурный кабинет</t>
  </si>
  <si>
    <t>10.294</t>
  </si>
  <si>
    <t>В/м иньекция в пол-ке</t>
  </si>
  <si>
    <t>10.295</t>
  </si>
  <si>
    <t>В/в иньекция в пол-ке</t>
  </si>
  <si>
    <t>10.296</t>
  </si>
  <si>
    <t>В/м иньекция на дому</t>
  </si>
  <si>
    <t>10.297</t>
  </si>
  <si>
    <t>В/в иньекция на дому</t>
  </si>
  <si>
    <t>10.298</t>
  </si>
  <si>
    <t>Постановка клизмы</t>
  </si>
  <si>
    <t>10.299</t>
  </si>
  <si>
    <t>Забор крови из вены</t>
  </si>
  <si>
    <t>10.300</t>
  </si>
  <si>
    <t>Забор крови на СПИД</t>
  </si>
  <si>
    <t>10.301</t>
  </si>
  <si>
    <t>Забор кр.HBsAg, HCV</t>
  </si>
  <si>
    <t>10.302</t>
  </si>
  <si>
    <t>Забор крови на б/х на дому</t>
  </si>
  <si>
    <t>10.303</t>
  </si>
  <si>
    <t>Автоклавирование - 1 бикс</t>
  </si>
  <si>
    <t>10.304</t>
  </si>
  <si>
    <t>Клиническая лабораторная диагностика</t>
  </si>
  <si>
    <t>10.305</t>
  </si>
  <si>
    <t>Клинические исследования</t>
  </si>
  <si>
    <t>10.306</t>
  </si>
  <si>
    <t>Забор крови из пальца</t>
  </si>
  <si>
    <t>10.307</t>
  </si>
  <si>
    <t>Забор крови из пальца на 2 анализа</t>
  </si>
  <si>
    <t>10.308</t>
  </si>
  <si>
    <t>Забор крови из пальца на дому</t>
  </si>
  <si>
    <t>10.309</t>
  </si>
  <si>
    <t>Обработка крови для получения сыворотки</t>
  </si>
  <si>
    <t>10.310</t>
  </si>
  <si>
    <t>Общий анализ крови</t>
  </si>
  <si>
    <t>10.311</t>
  </si>
  <si>
    <t>Краткий анализ крови</t>
  </si>
  <si>
    <t>10.312</t>
  </si>
  <si>
    <t>Анализ крови на гематокрит</t>
  </si>
  <si>
    <t>10.313</t>
  </si>
  <si>
    <t>Анализ крови на гемосиндром</t>
  </si>
  <si>
    <t>10.314</t>
  </si>
  <si>
    <t>Анализ крови на ретикулоциты</t>
  </si>
  <si>
    <t>10.315</t>
  </si>
  <si>
    <t>Анализ крови на эритроциты с базоф.зернист.</t>
  </si>
  <si>
    <t>10.316</t>
  </si>
  <si>
    <t>Анализ крови на малярийный плазмодий</t>
  </si>
  <si>
    <t>10.317</t>
  </si>
  <si>
    <t>Общий анализ мочи</t>
  </si>
  <si>
    <t>10.318</t>
  </si>
  <si>
    <t>Анализ мочи на желчные пигменты и уробилин</t>
  </si>
  <si>
    <t>10.319</t>
  </si>
  <si>
    <t>Анализ мочи на кетоновые тела</t>
  </si>
  <si>
    <t>10.320</t>
  </si>
  <si>
    <t>Диастаза мочи</t>
  </si>
  <si>
    <t>10.321</t>
  </si>
  <si>
    <t>Проба Нечипоренко</t>
  </si>
  <si>
    <t>10.322</t>
  </si>
  <si>
    <t>Проба Зимницкого</t>
  </si>
  <si>
    <t>10.323</t>
  </si>
  <si>
    <t>АМ Суточная протеинурия</t>
  </si>
  <si>
    <t>10.324</t>
  </si>
  <si>
    <t>Анализ выпотных жидкостей</t>
  </si>
  <si>
    <t>10.325</t>
  </si>
  <si>
    <t>Микроскопия дуоденального содержимого</t>
  </si>
  <si>
    <t>10.326</t>
  </si>
  <si>
    <t xml:space="preserve">Исследование мазка из уретры (муж.) на gn  и   tr   </t>
  </si>
  <si>
    <t>10.327</t>
  </si>
  <si>
    <t>Исследование мазка из уретры, цервик.канала (жен.) на gn и  tr</t>
  </si>
  <si>
    <t>10.328</t>
  </si>
  <si>
    <t>Исслед. мазка из уретры, церв.канала, вагины (жен.) на gn и  tr</t>
  </si>
  <si>
    <t>10.329</t>
  </si>
  <si>
    <t>Исследование кала:</t>
  </si>
  <si>
    <t>10.330</t>
  </si>
  <si>
    <t>* копрограмма</t>
  </si>
  <si>
    <t>10.331</t>
  </si>
  <si>
    <t>* кал на я/глист</t>
  </si>
  <si>
    <t>10.332</t>
  </si>
  <si>
    <t>* кал на энтеробиоз</t>
  </si>
  <si>
    <t>10.333</t>
  </si>
  <si>
    <t>* кал на простейшие</t>
  </si>
  <si>
    <t>10.334</t>
  </si>
  <si>
    <t>* кал на скрытую кровь</t>
  </si>
  <si>
    <t>10.335</t>
  </si>
  <si>
    <t>Исследование мокроты:</t>
  </si>
  <si>
    <t>10.336</t>
  </si>
  <si>
    <t>* Общий анализ мокроты</t>
  </si>
  <si>
    <t>10.337</t>
  </si>
  <si>
    <t>* Исследование на эозинофиллы</t>
  </si>
  <si>
    <t>10.338</t>
  </si>
  <si>
    <t>Биохимические исследования</t>
  </si>
  <si>
    <t>10.339</t>
  </si>
  <si>
    <t>Белковый спектр сыворотки крови:</t>
  </si>
  <si>
    <t>10.340</t>
  </si>
  <si>
    <t>* общий белок</t>
  </si>
  <si>
    <t>10.341</t>
  </si>
  <si>
    <t>* белковые фракции</t>
  </si>
  <si>
    <t>10.342</t>
  </si>
  <si>
    <t>Липидный  профиль:</t>
  </si>
  <si>
    <t>10.343</t>
  </si>
  <si>
    <t>* общий холестерин</t>
  </si>
  <si>
    <t>10.344</t>
  </si>
  <si>
    <r>
      <t>* α</t>
    </r>
    <r>
      <rPr>
        <sz val="12"/>
        <rFont val="Times New Roman"/>
        <family val="1"/>
      </rPr>
      <t>-холестерин</t>
    </r>
  </si>
  <si>
    <t>10.345</t>
  </si>
  <si>
    <r>
      <t xml:space="preserve">* </t>
    </r>
    <r>
      <rPr>
        <sz val="12"/>
        <rFont val="Times New Roman Cyr"/>
        <family val="1"/>
      </rPr>
      <t>β</t>
    </r>
    <r>
      <rPr>
        <sz val="12"/>
        <rFont val="Times New Roman"/>
        <family val="1"/>
      </rPr>
      <t>-липопротеиды</t>
    </r>
  </si>
  <si>
    <t>10.346</t>
  </si>
  <si>
    <t>* триглицериды</t>
  </si>
  <si>
    <t>10.347</t>
  </si>
  <si>
    <t>* коэффициент атерогенности</t>
  </si>
  <si>
    <t>10.348</t>
  </si>
  <si>
    <t>Исследование углеводного обмена:</t>
  </si>
  <si>
    <t>10.349</t>
  </si>
  <si>
    <t>Глюкоза в крови</t>
  </si>
  <si>
    <t>10.350</t>
  </si>
  <si>
    <t>Глюкоза в моче</t>
  </si>
  <si>
    <t>10.351</t>
  </si>
  <si>
    <t>Определение гликогемоглобина</t>
  </si>
  <si>
    <t>10.352</t>
  </si>
  <si>
    <t>Почечные пробы:</t>
  </si>
  <si>
    <t>10.353</t>
  </si>
  <si>
    <t>Креатинин в крови</t>
  </si>
  <si>
    <t>10.354</t>
  </si>
  <si>
    <t>Креатинин в моче</t>
  </si>
  <si>
    <t>10.355</t>
  </si>
  <si>
    <t>Проба Реберга</t>
  </si>
  <si>
    <t>10.356</t>
  </si>
  <si>
    <t>Мочевина в крови</t>
  </si>
  <si>
    <t>10.357</t>
  </si>
  <si>
    <t>Мочевая кислота в крови</t>
  </si>
  <si>
    <t>10.358</t>
  </si>
  <si>
    <t>Печеночные пробы:</t>
  </si>
  <si>
    <t>10.359</t>
  </si>
  <si>
    <t>* общий билирубин и его фракции</t>
  </si>
  <si>
    <t>10.360</t>
  </si>
  <si>
    <t>* трансаминазы АЛАТ, АСАТ</t>
  </si>
  <si>
    <t>10.361</t>
  </si>
  <si>
    <t>* проба Вельтмана</t>
  </si>
  <si>
    <t>10.362</t>
  </si>
  <si>
    <t>* тимоловая проба</t>
  </si>
  <si>
    <t>10.363</t>
  </si>
  <si>
    <t>Щелочная фосфатаза (Щ Ф)</t>
  </si>
  <si>
    <t>10.364</t>
  </si>
  <si>
    <t>Гаммаглютамилтрансфераза (ГГТ)</t>
  </si>
  <si>
    <t>10.365</t>
  </si>
  <si>
    <t>Лактатдегидрогеназа (ЛДГ)</t>
  </si>
  <si>
    <t>10.366</t>
  </si>
  <si>
    <t>Ферменты поджелудочной железы:</t>
  </si>
  <si>
    <t>10.367</t>
  </si>
  <si>
    <r>
      <t>α</t>
    </r>
    <r>
      <rPr>
        <sz val="12"/>
        <rFont val="Times New Roman"/>
        <family val="1"/>
      </rPr>
      <t>-амилаза крови</t>
    </r>
  </si>
  <si>
    <t>10.368</t>
  </si>
  <si>
    <r>
      <t>α</t>
    </r>
    <r>
      <rPr>
        <sz val="12"/>
        <rFont val="Times New Roman"/>
        <family val="1"/>
      </rPr>
      <t>-амилаза мочи (диастаза)</t>
    </r>
  </si>
  <si>
    <t>10.369</t>
  </si>
  <si>
    <t>Срочная диагностика инфаркта миокарда:</t>
  </si>
  <si>
    <t>10.370</t>
  </si>
  <si>
    <t>Креатинфосфокиназа (КФК)</t>
  </si>
  <si>
    <t>10.371</t>
  </si>
  <si>
    <t>Белки острого воспаления (ревмопробы):</t>
  </si>
  <si>
    <t>10.372</t>
  </si>
  <si>
    <t>Сиаловые кислоты</t>
  </si>
  <si>
    <t>10.373</t>
  </si>
  <si>
    <t>Фибриноген А</t>
  </si>
  <si>
    <t>10.374</t>
  </si>
  <si>
    <t>Исследование минерального обмена:</t>
  </si>
  <si>
    <t>10.375</t>
  </si>
  <si>
    <t>* кальций крови</t>
  </si>
  <si>
    <t>10.376</t>
  </si>
  <si>
    <t>* фосфор крови</t>
  </si>
  <si>
    <t>10.377</t>
  </si>
  <si>
    <t>* железо крови</t>
  </si>
  <si>
    <t>10.378</t>
  </si>
  <si>
    <t>* калий крови</t>
  </si>
  <si>
    <t>10.379</t>
  </si>
  <si>
    <t>* натрий крови</t>
  </si>
  <si>
    <t>10.380</t>
  </si>
  <si>
    <t>* Мочевая кислота в крови</t>
  </si>
  <si>
    <t>10.381</t>
  </si>
  <si>
    <t>* Мочевая кислота в моче</t>
  </si>
  <si>
    <t>10.382</t>
  </si>
  <si>
    <t>Исследования свертывающей системы крови:</t>
  </si>
  <si>
    <t>10.383</t>
  </si>
  <si>
    <t>Длительность кровотечения по Дуке</t>
  </si>
  <si>
    <t>10.384</t>
  </si>
  <si>
    <t>Скорость свертывания крови по Сухареву</t>
  </si>
  <si>
    <t>10.385</t>
  </si>
  <si>
    <t>Количество тромбоцитов</t>
  </si>
  <si>
    <t>10.386</t>
  </si>
  <si>
    <t>Коагулограмма:</t>
  </si>
  <si>
    <t>10.387</t>
  </si>
  <si>
    <t>* протромбиновая активность крови (ПАК)</t>
  </si>
  <si>
    <t>10.388</t>
  </si>
  <si>
    <t>* тромбиновое время (ТВ)</t>
  </si>
  <si>
    <t>10.389</t>
  </si>
  <si>
    <t>* антитромбин III (А III)</t>
  </si>
  <si>
    <t>10.390</t>
  </si>
  <si>
    <t>* активированное время рекальцификации плазмы (АВР)</t>
  </si>
  <si>
    <t>10.391</t>
  </si>
  <si>
    <t>* фибриноген А</t>
  </si>
  <si>
    <t>10.392</t>
  </si>
  <si>
    <t>* фибриноген В</t>
  </si>
  <si>
    <t>10.393</t>
  </si>
  <si>
    <t>* этаноловый тест</t>
  </si>
  <si>
    <t>10.394</t>
  </si>
  <si>
    <t>* протромбиновое время, индекс</t>
  </si>
  <si>
    <t xml:space="preserve">ед.измерения </t>
  </si>
  <si>
    <t>руб</t>
  </si>
  <si>
    <t xml:space="preserve">руб </t>
  </si>
  <si>
    <t xml:space="preserve">- деятельность по  обороту наркотических средств,  психитропных веществ, и их прекурсоров,культивированию наркосодержащих растений </t>
  </si>
  <si>
    <t>19  марта  2013г.</t>
  </si>
  <si>
    <t>ЛО-11-04-000029</t>
  </si>
  <si>
    <t>ЛО 11 000479</t>
  </si>
  <si>
    <t>1021100519263</t>
  </si>
  <si>
    <t>4.2.1</t>
  </si>
  <si>
    <t>4.2.2</t>
  </si>
  <si>
    <t>"25"   апреля    2014г.</t>
  </si>
  <si>
    <t>составлен на 25 апреля 2014 г.</t>
  </si>
  <si>
    <t>И.о.главного бухгалтера учреждения</t>
  </si>
  <si>
    <t>/Вирина С.С./ 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</si>
</sst>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0"/>
    <numFmt numFmtId="170" formatCode="0.0000"/>
    <numFmt numFmtId="171" formatCode="0.00000"/>
    <numFmt numFmtId="172" formatCode="0.000000"/>
    <numFmt numFmtId="173" formatCode="0.0"/>
    <numFmt numFmtId="174" formatCode="#,##0.0_р_."/>
    <numFmt numFmtId="175" formatCode="#,##0_р_."/>
    <numFmt numFmtId="176" formatCode="#,##0.00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5" xfId="0" applyNumberFormat="1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9" fontId="0" fillId="0" borderId="10" xfId="55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" fontId="14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2" fontId="12" fillId="33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5" fontId="2" fillId="0" borderId="19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175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168" fontId="2" fillId="0" borderId="23" xfId="0" applyNumberFormat="1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19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\&#1052;&#1047;\&#1055;&#1056;&#1048;&#1050;&#1040;&#1047;%206-272%20&#1086;&#1090;%2018.09.13%20&#1054;&#1073;%20&#1091;&#1090;&#1074;.&#1084;&#1086;&#1085;&#1080;&#1090;&#1086;&#1088;&#1080;&#1085;&#1075;&#1072;%20&#1080;%20&#1082;&#1086;&#1085;&#1090;&#1088;&#1086;&#1083;&#1103;%20&#1074;&#1099;&#1087;&#1086;&#1083;&#1085;&#1077;&#1085;&#1080;&#1103;%20&#1075;&#1086;&#1089;&#1079;&#1072;&#1076;&#1072;&#1085;&#1080;&#1103;\&#1092;&#1086;&#1088;&#1084;&#1072;_&#1086;&#1090;&#1095;&#1077;&#1090;&#1072;_&#1082;_&#1052;&#1086;&#1085;&#1080;&#1090;&#1086;&#1088;&#1080;&#1085;&#1075;&#1091;_&#1043;&#1047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ъемы"/>
      <sheetName val="качество"/>
    </sheetNames>
    <sheetDataSet>
      <sheetData sheetId="2">
        <row r="9">
          <cell r="B9" t="str">
            <v>Первичная доврачебная медико-санитарная помощь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95" zoomScaleNormal="95" zoomScalePageLayoutView="0" workbookViewId="0" topLeftCell="A8">
      <selection activeCell="G67" sqref="G67"/>
    </sheetView>
  </sheetViews>
  <sheetFormatPr defaultColWidth="18.75390625" defaultRowHeight="12.75"/>
  <cols>
    <col min="1" max="16384" width="18.75390625" style="9" customWidth="1"/>
  </cols>
  <sheetData>
    <row r="1" spans="7:8" ht="18.75">
      <c r="G1" s="56"/>
      <c r="H1" s="61" t="s">
        <v>290</v>
      </c>
    </row>
    <row r="2" spans="7:8" ht="18.75">
      <c r="G2" s="56"/>
      <c r="H2" s="61" t="s">
        <v>284</v>
      </c>
    </row>
    <row r="3" spans="7:8" ht="18.75">
      <c r="G3" s="56"/>
      <c r="H3" s="61" t="s">
        <v>285</v>
      </c>
    </row>
    <row r="4" spans="7:8" ht="18.75">
      <c r="G4" s="56"/>
      <c r="H4" s="61" t="s">
        <v>286</v>
      </c>
    </row>
    <row r="5" spans="7:8" ht="18.75">
      <c r="G5" s="56"/>
      <c r="H5" s="61" t="s">
        <v>301</v>
      </c>
    </row>
    <row r="6" ht="15.75">
      <c r="H6" s="75"/>
    </row>
    <row r="7" spans="7:8" s="5" customFormat="1" ht="18.75">
      <c r="G7" s="3"/>
      <c r="H7" s="61" t="s">
        <v>287</v>
      </c>
    </row>
    <row r="8" spans="7:8" s="5" customFormat="1" ht="18.75">
      <c r="G8" s="3"/>
      <c r="H8" s="61" t="s">
        <v>58</v>
      </c>
    </row>
    <row r="9" spans="2:8" s="5" customFormat="1" ht="18.75">
      <c r="B9" s="3"/>
      <c r="G9" s="3"/>
      <c r="H9" s="61" t="s">
        <v>200</v>
      </c>
    </row>
    <row r="10" s="5" customFormat="1" ht="18.75">
      <c r="H10" s="64" t="s">
        <v>222</v>
      </c>
    </row>
    <row r="11" s="5" customFormat="1" ht="18.75">
      <c r="H11" s="62"/>
    </row>
    <row r="12" s="5" customFormat="1" ht="18.75">
      <c r="H12" s="61" t="s">
        <v>217</v>
      </c>
    </row>
    <row r="13" s="5" customFormat="1" ht="12">
      <c r="H13" s="3"/>
    </row>
    <row r="14" s="5" customFormat="1" ht="12">
      <c r="H14" s="3"/>
    </row>
    <row r="15" spans="2:8" s="5" customFormat="1" ht="23.25">
      <c r="B15" s="143" t="s">
        <v>180</v>
      </c>
      <c r="C15" s="143"/>
      <c r="D15" s="143"/>
      <c r="E15" s="56"/>
      <c r="F15" s="143" t="s">
        <v>181</v>
      </c>
      <c r="G15" s="143"/>
      <c r="H15" s="143"/>
    </row>
    <row r="16" spans="2:8" s="5" customFormat="1" ht="18.75">
      <c r="B16" s="56"/>
      <c r="C16" s="56"/>
      <c r="D16" s="56"/>
      <c r="E16" s="56"/>
      <c r="F16" s="56"/>
      <c r="G16" s="56"/>
      <c r="H16" s="56"/>
    </row>
    <row r="17" spans="2:8" s="5" customFormat="1" ht="46.5" customHeight="1">
      <c r="B17" s="148" t="s">
        <v>182</v>
      </c>
      <c r="C17" s="148"/>
      <c r="D17" s="148"/>
      <c r="E17" s="56"/>
      <c r="F17" s="142" t="s">
        <v>305</v>
      </c>
      <c r="G17" s="142"/>
      <c r="H17" s="142"/>
    </row>
    <row r="18" spans="2:8" s="5" customFormat="1" ht="36.75" customHeight="1">
      <c r="B18" s="56"/>
      <c r="C18" s="56"/>
      <c r="D18" s="56"/>
      <c r="E18" s="56"/>
      <c r="F18" s="145" t="s">
        <v>185</v>
      </c>
      <c r="G18" s="145"/>
      <c r="H18" s="145"/>
    </row>
    <row r="19" spans="2:8" s="5" customFormat="1" ht="18.75">
      <c r="B19" s="56"/>
      <c r="C19" s="56"/>
      <c r="D19" s="56"/>
      <c r="E19" s="56"/>
      <c r="F19" s="56"/>
      <c r="G19" s="56"/>
      <c r="H19" s="57"/>
    </row>
    <row r="20" spans="2:8" s="5" customFormat="1" ht="36" customHeight="1">
      <c r="B20" s="146" t="s">
        <v>306</v>
      </c>
      <c r="C20" s="146"/>
      <c r="D20" s="146"/>
      <c r="E20" s="56"/>
      <c r="F20" s="146" t="s">
        <v>307</v>
      </c>
      <c r="G20" s="146"/>
      <c r="H20" s="146"/>
    </row>
    <row r="21" spans="2:8" s="5" customFormat="1" ht="18.75">
      <c r="B21" s="146" t="s">
        <v>184</v>
      </c>
      <c r="C21" s="146"/>
      <c r="D21" s="50" t="s">
        <v>183</v>
      </c>
      <c r="E21" s="56"/>
      <c r="F21" s="146" t="s">
        <v>184</v>
      </c>
      <c r="G21" s="146"/>
      <c r="H21" s="50" t="s">
        <v>183</v>
      </c>
    </row>
    <row r="22" spans="2:8" s="5" customFormat="1" ht="18.75">
      <c r="B22" s="56"/>
      <c r="C22" s="56"/>
      <c r="D22" s="56"/>
      <c r="E22" s="56"/>
      <c r="F22" s="56"/>
      <c r="G22" s="56"/>
      <c r="H22" s="56"/>
    </row>
    <row r="23" spans="2:8" s="5" customFormat="1" ht="18.75">
      <c r="B23" s="146" t="s">
        <v>304</v>
      </c>
      <c r="C23" s="146"/>
      <c r="D23" s="146"/>
      <c r="E23" s="56"/>
      <c r="F23" s="146" t="s">
        <v>1156</v>
      </c>
      <c r="G23" s="146"/>
      <c r="H23" s="146"/>
    </row>
    <row r="24" spans="2:8" s="5" customFormat="1" ht="18.75">
      <c r="B24" s="56"/>
      <c r="C24" s="56"/>
      <c r="D24" s="56"/>
      <c r="E24" s="56"/>
      <c r="F24" s="56"/>
      <c r="G24" s="56"/>
      <c r="H24" s="57"/>
    </row>
    <row r="25" spans="2:8" s="5" customFormat="1" ht="18.75">
      <c r="B25" s="56"/>
      <c r="C25" s="56"/>
      <c r="D25" s="56"/>
      <c r="E25" s="56"/>
      <c r="F25" s="56"/>
      <c r="G25" s="56"/>
      <c r="H25" s="57"/>
    </row>
    <row r="26" spans="2:8" s="5" customFormat="1" ht="18.75">
      <c r="B26" s="56"/>
      <c r="C26" s="56"/>
      <c r="D26" s="56"/>
      <c r="E26" s="56"/>
      <c r="F26" s="56"/>
      <c r="G26" s="56"/>
      <c r="H26" s="57"/>
    </row>
    <row r="27" s="5" customFormat="1" ht="12">
      <c r="H27" s="3"/>
    </row>
    <row r="28" spans="2:8" s="5" customFormat="1" ht="36.75" customHeight="1">
      <c r="B28" s="152" t="s">
        <v>308</v>
      </c>
      <c r="C28" s="152"/>
      <c r="D28" s="152"/>
      <c r="E28" s="152"/>
      <c r="F28" s="152"/>
      <c r="G28" s="152"/>
      <c r="H28" s="152"/>
    </row>
    <row r="29" spans="2:8" s="5" customFormat="1" ht="18.75">
      <c r="B29" s="153" t="s">
        <v>186</v>
      </c>
      <c r="C29" s="153"/>
      <c r="D29" s="153"/>
      <c r="E29" s="153"/>
      <c r="F29" s="153"/>
      <c r="G29" s="153"/>
      <c r="H29" s="153"/>
    </row>
    <row r="30" s="5" customFormat="1" ht="12">
      <c r="H30" s="3"/>
    </row>
    <row r="31" s="5" customFormat="1" ht="12">
      <c r="H31" s="3"/>
    </row>
    <row r="32" spans="1:8" s="1" customFormat="1" ht="25.5">
      <c r="A32" s="2"/>
      <c r="B32" s="150" t="s">
        <v>41</v>
      </c>
      <c r="C32" s="150"/>
      <c r="D32" s="150"/>
      <c r="E32" s="150"/>
      <c r="F32" s="150"/>
      <c r="G32" s="150"/>
      <c r="H32" s="150"/>
    </row>
    <row r="33" spans="1:8" s="1" customFormat="1" ht="22.5">
      <c r="A33" s="2"/>
      <c r="B33" s="151" t="s">
        <v>213</v>
      </c>
      <c r="C33" s="151"/>
      <c r="D33" s="151"/>
      <c r="E33" s="151"/>
      <c r="F33" s="151"/>
      <c r="G33" s="151"/>
      <c r="H33" s="151"/>
    </row>
    <row r="34" spans="1:8" s="1" customFormat="1" ht="22.5">
      <c r="A34" s="2"/>
      <c r="B34" s="147" t="s">
        <v>214</v>
      </c>
      <c r="C34" s="147"/>
      <c r="D34" s="147"/>
      <c r="E34" s="147"/>
      <c r="F34" s="147"/>
      <c r="G34" s="147"/>
      <c r="H34" s="147"/>
    </row>
    <row r="35" spans="1:8" s="1" customFormat="1" ht="22.5">
      <c r="A35" s="2"/>
      <c r="B35" s="147" t="s">
        <v>216</v>
      </c>
      <c r="C35" s="147"/>
      <c r="D35" s="147"/>
      <c r="E35" s="147"/>
      <c r="F35" s="147"/>
      <c r="G35" s="147"/>
      <c r="H35" s="147"/>
    </row>
    <row r="36" spans="1:8" s="1" customFormat="1" ht="22.5">
      <c r="A36" s="2"/>
      <c r="B36" s="147" t="s">
        <v>215</v>
      </c>
      <c r="C36" s="147"/>
      <c r="D36" s="147"/>
      <c r="E36" s="147"/>
      <c r="F36" s="147"/>
      <c r="G36" s="147"/>
      <c r="H36" s="147"/>
    </row>
    <row r="37" spans="1:8" s="1" customFormat="1" ht="22.5">
      <c r="A37" s="2"/>
      <c r="B37" s="147" t="s">
        <v>309</v>
      </c>
      <c r="C37" s="147"/>
      <c r="D37" s="147"/>
      <c r="E37" s="147"/>
      <c r="F37" s="147"/>
      <c r="G37" s="147"/>
      <c r="H37" s="147"/>
    </row>
    <row r="38" spans="1:8" s="1" customFormat="1" ht="22.5">
      <c r="A38" s="2"/>
      <c r="B38" s="51"/>
      <c r="C38" s="51"/>
      <c r="D38" s="51"/>
      <c r="E38" s="51"/>
      <c r="F38" s="51"/>
      <c r="G38" s="51"/>
      <c r="H38" s="51"/>
    </row>
    <row r="39" spans="1:8" s="1" customFormat="1" ht="16.5">
      <c r="A39" s="2"/>
      <c r="B39" s="16"/>
      <c r="C39" s="16"/>
      <c r="D39" s="16"/>
      <c r="E39" s="16"/>
      <c r="F39" s="16"/>
      <c r="G39" s="16"/>
      <c r="H39" s="16"/>
    </row>
    <row r="40" spans="1:8" s="1" customFormat="1" ht="22.5">
      <c r="A40" s="2"/>
      <c r="B40" s="16"/>
      <c r="C40" s="147" t="s">
        <v>1157</v>
      </c>
      <c r="D40" s="147"/>
      <c r="E40" s="147"/>
      <c r="F40" s="147"/>
      <c r="G40" s="147"/>
      <c r="H40" s="16"/>
    </row>
    <row r="42" spans="2:8" ht="57.75" customHeight="1">
      <c r="B42" s="144" t="s">
        <v>188</v>
      </c>
      <c r="C42" s="144"/>
      <c r="D42" s="59"/>
      <c r="E42" s="149" t="s">
        <v>189</v>
      </c>
      <c r="F42" s="149"/>
      <c r="G42" s="149"/>
      <c r="H42" s="149"/>
    </row>
    <row r="43" spans="2:8" ht="72" customHeight="1">
      <c r="B43" s="144" t="s">
        <v>225</v>
      </c>
      <c r="C43" s="144"/>
      <c r="D43" s="144"/>
      <c r="E43" s="149" t="s">
        <v>187</v>
      </c>
      <c r="F43" s="149"/>
      <c r="G43" s="149"/>
      <c r="H43" s="149"/>
    </row>
    <row r="44" spans="2:8" ht="33.75" customHeight="1">
      <c r="B44" s="60" t="s">
        <v>190</v>
      </c>
      <c r="C44" s="58"/>
      <c r="D44" s="58"/>
      <c r="E44" s="148" t="s">
        <v>310</v>
      </c>
      <c r="F44" s="148"/>
      <c r="G44" s="148"/>
      <c r="H44" s="148"/>
    </row>
    <row r="45" spans="2:8" ht="45" customHeight="1">
      <c r="B45" s="144" t="s">
        <v>191</v>
      </c>
      <c r="C45" s="144"/>
      <c r="D45" s="144"/>
      <c r="E45" s="148" t="s">
        <v>310</v>
      </c>
      <c r="F45" s="148"/>
      <c r="G45" s="148"/>
      <c r="H45" s="148"/>
    </row>
    <row r="46" spans="2:8" ht="33" customHeight="1">
      <c r="B46" s="155" t="s">
        <v>192</v>
      </c>
      <c r="C46" s="155"/>
      <c r="D46" s="155"/>
      <c r="E46" s="156">
        <v>1101487047</v>
      </c>
      <c r="F46" s="156"/>
      <c r="G46" s="156"/>
      <c r="H46" s="156"/>
    </row>
    <row r="47" spans="2:8" ht="33" customHeight="1">
      <c r="B47" s="155" t="s">
        <v>193</v>
      </c>
      <c r="C47" s="155"/>
      <c r="D47" s="155"/>
      <c r="E47" s="156">
        <v>110101001</v>
      </c>
      <c r="F47" s="156"/>
      <c r="G47" s="156"/>
      <c r="H47" s="156"/>
    </row>
    <row r="48" spans="2:8" ht="33" customHeight="1">
      <c r="B48" s="155" t="s">
        <v>194</v>
      </c>
      <c r="C48" s="155"/>
      <c r="D48" s="155"/>
      <c r="E48" s="157" t="s">
        <v>1153</v>
      </c>
      <c r="F48" s="157"/>
      <c r="G48" s="157"/>
      <c r="H48" s="157"/>
    </row>
    <row r="49" spans="2:8" ht="33" customHeight="1">
      <c r="B49" s="155" t="s">
        <v>198</v>
      </c>
      <c r="C49" s="155"/>
      <c r="D49" s="155"/>
      <c r="E49" s="156" t="s">
        <v>311</v>
      </c>
      <c r="F49" s="156"/>
      <c r="G49" s="156"/>
      <c r="H49" s="156"/>
    </row>
    <row r="50" spans="2:8" ht="33" customHeight="1">
      <c r="B50" s="155" t="s">
        <v>199</v>
      </c>
      <c r="C50" s="155"/>
      <c r="D50" s="155"/>
      <c r="E50" s="156" t="s">
        <v>312</v>
      </c>
      <c r="F50" s="156"/>
      <c r="G50" s="156"/>
      <c r="H50" s="156"/>
    </row>
    <row r="51" spans="2:8" ht="23.25">
      <c r="B51" s="58"/>
      <c r="C51" s="58"/>
      <c r="D51" s="58"/>
      <c r="E51" s="58"/>
      <c r="F51" s="58"/>
      <c r="G51" s="58"/>
      <c r="H51" s="58"/>
    </row>
    <row r="53" spans="2:7" ht="37.5" customHeight="1">
      <c r="B53" s="53" t="s">
        <v>195</v>
      </c>
      <c r="C53" s="52"/>
      <c r="D53" s="52"/>
      <c r="E53" s="146" t="s">
        <v>307</v>
      </c>
      <c r="F53" s="146"/>
      <c r="G53" s="146"/>
    </row>
    <row r="54" spans="2:7" ht="15">
      <c r="B54" s="54"/>
      <c r="E54" s="154" t="s">
        <v>184</v>
      </c>
      <c r="F54" s="154"/>
      <c r="G54" s="9" t="s">
        <v>183</v>
      </c>
    </row>
    <row r="55" spans="2:6" ht="15">
      <c r="B55" s="54"/>
      <c r="E55" s="48"/>
      <c r="F55" s="48"/>
    </row>
    <row r="56" ht="15">
      <c r="B56" s="54"/>
    </row>
    <row r="57" spans="2:7" ht="18.75">
      <c r="B57" s="55" t="s">
        <v>1158</v>
      </c>
      <c r="E57" s="146" t="s">
        <v>1159</v>
      </c>
      <c r="F57" s="146"/>
      <c r="G57" s="146"/>
    </row>
    <row r="58" spans="2:7" ht="15">
      <c r="B58" s="54"/>
      <c r="E58" s="154" t="s">
        <v>184</v>
      </c>
      <c r="F58" s="154"/>
      <c r="G58" s="9" t="s">
        <v>183</v>
      </c>
    </row>
    <row r="59" ht="15">
      <c r="B59" s="54"/>
    </row>
    <row r="60" ht="15">
      <c r="B60" s="54"/>
    </row>
    <row r="61" spans="2:7" ht="18.75">
      <c r="B61" s="55" t="s">
        <v>196</v>
      </c>
      <c r="E61" s="146" t="s">
        <v>1159</v>
      </c>
      <c r="F61" s="146"/>
      <c r="G61" s="146"/>
    </row>
    <row r="62" spans="2:7" ht="15">
      <c r="B62" s="54"/>
      <c r="E62" s="154" t="s">
        <v>184</v>
      </c>
      <c r="F62" s="154"/>
      <c r="G62" s="9" t="s">
        <v>183</v>
      </c>
    </row>
    <row r="63" ht="15">
      <c r="B63" s="54"/>
    </row>
    <row r="64" spans="2:3" ht="15">
      <c r="B64" s="54" t="s">
        <v>197</v>
      </c>
      <c r="C64" s="9" t="s">
        <v>313</v>
      </c>
    </row>
    <row r="65" ht="15">
      <c r="B65" s="54" t="s">
        <v>314</v>
      </c>
    </row>
  </sheetData>
  <sheetProtection/>
  <mergeCells count="43">
    <mergeCell ref="E47:H47"/>
    <mergeCell ref="E48:H48"/>
    <mergeCell ref="E49:H49"/>
    <mergeCell ref="E50:H50"/>
    <mergeCell ref="B46:D46"/>
    <mergeCell ref="B47:D47"/>
    <mergeCell ref="E46:H46"/>
    <mergeCell ref="E61:G61"/>
    <mergeCell ref="E62:F62"/>
    <mergeCell ref="E57:G57"/>
    <mergeCell ref="E58:F58"/>
    <mergeCell ref="B48:D48"/>
    <mergeCell ref="B49:D49"/>
    <mergeCell ref="B50:D50"/>
    <mergeCell ref="E54:F54"/>
    <mergeCell ref="E53:G53"/>
    <mergeCell ref="B34:H34"/>
    <mergeCell ref="B45:D45"/>
    <mergeCell ref="E44:H44"/>
    <mergeCell ref="E45:H45"/>
    <mergeCell ref="B36:H36"/>
    <mergeCell ref="B35:H35"/>
    <mergeCell ref="B37:H37"/>
    <mergeCell ref="B20:D20"/>
    <mergeCell ref="B23:D23"/>
    <mergeCell ref="B21:C21"/>
    <mergeCell ref="B43:D43"/>
    <mergeCell ref="E43:H43"/>
    <mergeCell ref="E42:H42"/>
    <mergeCell ref="B32:H32"/>
    <mergeCell ref="B33:H33"/>
    <mergeCell ref="B28:H28"/>
    <mergeCell ref="B29:H29"/>
    <mergeCell ref="F17:H17"/>
    <mergeCell ref="B15:D15"/>
    <mergeCell ref="F15:H15"/>
    <mergeCell ref="B42:C42"/>
    <mergeCell ref="F18:H18"/>
    <mergeCell ref="F20:H20"/>
    <mergeCell ref="F21:G21"/>
    <mergeCell ref="F23:H23"/>
    <mergeCell ref="C40:G40"/>
    <mergeCell ref="B17:D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="80" zoomScaleSheetLayoutView="80" workbookViewId="0" topLeftCell="A46">
      <selection activeCell="E61" sqref="E61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4" width="18.75390625" style="9" customWidth="1"/>
    <col min="5" max="5" width="65.375" style="9" customWidth="1"/>
    <col min="6" max="16384" width="18.75390625" style="9" customWidth="1"/>
  </cols>
  <sheetData>
    <row r="1" spans="1:8" ht="15">
      <c r="A1" s="20"/>
      <c r="B1" s="177" t="s">
        <v>3</v>
      </c>
      <c r="C1" s="177"/>
      <c r="D1" s="177"/>
      <c r="E1" s="177"/>
      <c r="F1" s="177"/>
      <c r="G1" s="177"/>
      <c r="H1" s="178"/>
    </row>
    <row r="2" spans="1:8" ht="15">
      <c r="A2" s="21"/>
      <c r="B2" s="179" t="s">
        <v>63</v>
      </c>
      <c r="C2" s="179"/>
      <c r="D2" s="179"/>
      <c r="E2" s="179"/>
      <c r="F2" s="179"/>
      <c r="G2" s="179"/>
      <c r="H2" s="180"/>
    </row>
    <row r="3" spans="1:8" s="18" customFormat="1" ht="14.25" customHeight="1">
      <c r="A3" s="19">
        <v>1</v>
      </c>
      <c r="B3" s="183" t="s">
        <v>55</v>
      </c>
      <c r="C3" s="184"/>
      <c r="D3" s="184"/>
      <c r="E3" s="184"/>
      <c r="F3" s="184"/>
      <c r="G3" s="184"/>
      <c r="H3" s="43" t="s">
        <v>201</v>
      </c>
    </row>
    <row r="4" spans="1:8" ht="56.25" customHeight="1">
      <c r="A4" s="17" t="s">
        <v>59</v>
      </c>
      <c r="B4" s="167" t="s">
        <v>302</v>
      </c>
      <c r="C4" s="168"/>
      <c r="D4" s="168"/>
      <c r="E4" s="168"/>
      <c r="F4" s="168"/>
      <c r="G4" s="169"/>
      <c r="H4" s="4" t="s">
        <v>303</v>
      </c>
    </row>
    <row r="5" spans="1:8" ht="15">
      <c r="A5" s="17" t="s">
        <v>60</v>
      </c>
      <c r="B5" s="167"/>
      <c r="C5" s="168"/>
      <c r="D5" s="168"/>
      <c r="E5" s="168"/>
      <c r="F5" s="168"/>
      <c r="G5" s="169"/>
      <c r="H5" s="12"/>
    </row>
    <row r="6" spans="1:8" ht="15">
      <c r="A6" s="17" t="s">
        <v>61</v>
      </c>
      <c r="B6" s="167"/>
      <c r="C6" s="168"/>
      <c r="D6" s="168"/>
      <c r="E6" s="168"/>
      <c r="F6" s="168"/>
      <c r="G6" s="169"/>
      <c r="H6" s="12"/>
    </row>
    <row r="7" spans="1:8" ht="15">
      <c r="A7" s="17" t="s">
        <v>62</v>
      </c>
      <c r="B7" s="167"/>
      <c r="C7" s="168"/>
      <c r="D7" s="168"/>
      <c r="E7" s="168"/>
      <c r="F7" s="168"/>
      <c r="G7" s="169"/>
      <c r="H7" s="12"/>
    </row>
    <row r="8" spans="1:8" ht="30.75" customHeight="1">
      <c r="A8" s="23">
        <v>2</v>
      </c>
      <c r="B8" s="183" t="s">
        <v>56</v>
      </c>
      <c r="C8" s="184"/>
      <c r="D8" s="184"/>
      <c r="E8" s="184"/>
      <c r="F8" s="184"/>
      <c r="G8" s="188"/>
      <c r="H8" s="43" t="s">
        <v>201</v>
      </c>
    </row>
    <row r="9" spans="1:8" ht="15">
      <c r="A9" s="17" t="s">
        <v>64</v>
      </c>
      <c r="B9" s="167" t="s">
        <v>317</v>
      </c>
      <c r="C9" s="168"/>
      <c r="D9" s="168"/>
      <c r="E9" s="168"/>
      <c r="F9" s="168"/>
      <c r="G9" s="169"/>
      <c r="H9" s="12"/>
    </row>
    <row r="10" spans="1:8" ht="15">
      <c r="A10" s="17" t="s">
        <v>65</v>
      </c>
      <c r="B10" s="167" t="s">
        <v>318</v>
      </c>
      <c r="C10" s="168"/>
      <c r="D10" s="168"/>
      <c r="E10" s="168"/>
      <c r="F10" s="168"/>
      <c r="G10" s="169"/>
      <c r="H10" s="4" t="s">
        <v>319</v>
      </c>
    </row>
    <row r="11" spans="1:8" ht="15">
      <c r="A11" s="17" t="s">
        <v>66</v>
      </c>
      <c r="B11" s="167" t="s">
        <v>320</v>
      </c>
      <c r="C11" s="168"/>
      <c r="D11" s="168"/>
      <c r="E11" s="168"/>
      <c r="F11" s="168"/>
      <c r="G11" s="169"/>
      <c r="H11" s="4"/>
    </row>
    <row r="12" spans="1:8" ht="15">
      <c r="A12" s="17" t="s">
        <v>315</v>
      </c>
      <c r="B12" s="167" t="s">
        <v>321</v>
      </c>
      <c r="C12" s="168"/>
      <c r="D12" s="168"/>
      <c r="E12" s="168"/>
      <c r="F12" s="168"/>
      <c r="G12" s="169"/>
      <c r="H12" s="4"/>
    </row>
    <row r="13" spans="1:8" ht="15">
      <c r="A13" s="17" t="s">
        <v>316</v>
      </c>
      <c r="B13" s="167" t="s">
        <v>322</v>
      </c>
      <c r="C13" s="168"/>
      <c r="D13" s="168"/>
      <c r="E13" s="168"/>
      <c r="F13" s="168"/>
      <c r="G13" s="169"/>
      <c r="H13" s="4"/>
    </row>
    <row r="14" spans="1:8" ht="15">
      <c r="A14" s="17" t="s">
        <v>62</v>
      </c>
      <c r="B14" s="185"/>
      <c r="C14" s="186"/>
      <c r="D14" s="186"/>
      <c r="E14" s="186"/>
      <c r="F14" s="186"/>
      <c r="G14" s="187"/>
      <c r="H14" s="4"/>
    </row>
    <row r="15" spans="1:8" s="22" customFormat="1" ht="33" customHeight="1">
      <c r="A15" s="26">
        <v>3</v>
      </c>
      <c r="B15" s="181" t="s">
        <v>6</v>
      </c>
      <c r="C15" s="182"/>
      <c r="D15" s="182"/>
      <c r="E15" s="182"/>
      <c r="F15" s="182"/>
      <c r="G15" s="182"/>
      <c r="H15" s="182"/>
    </row>
    <row r="16" spans="1:8" ht="75" customHeight="1">
      <c r="A16" s="4" t="s">
        <v>0</v>
      </c>
      <c r="B16" s="4" t="s">
        <v>57</v>
      </c>
      <c r="C16" s="158" t="s">
        <v>260</v>
      </c>
      <c r="D16" s="158"/>
      <c r="E16" s="158"/>
      <c r="F16" s="158" t="s">
        <v>223</v>
      </c>
      <c r="G16" s="158"/>
      <c r="H16" s="24" t="s">
        <v>202</v>
      </c>
    </row>
    <row r="17" spans="1:8" ht="15">
      <c r="A17" s="17" t="s">
        <v>83</v>
      </c>
      <c r="B17" s="12"/>
      <c r="C17" s="176"/>
      <c r="D17" s="176"/>
      <c r="E17" s="176"/>
      <c r="F17" s="158"/>
      <c r="G17" s="158"/>
      <c r="H17" s="29"/>
    </row>
    <row r="18" spans="1:8" ht="15">
      <c r="A18" s="17" t="s">
        <v>84</v>
      </c>
      <c r="B18" s="12"/>
      <c r="C18" s="176"/>
      <c r="D18" s="176"/>
      <c r="E18" s="176"/>
      <c r="F18" s="158"/>
      <c r="G18" s="158"/>
      <c r="H18" s="29"/>
    </row>
    <row r="19" spans="1:8" ht="15">
      <c r="A19" s="17" t="s">
        <v>85</v>
      </c>
      <c r="B19" s="12"/>
      <c r="C19" s="176"/>
      <c r="D19" s="176"/>
      <c r="E19" s="176"/>
      <c r="F19" s="158"/>
      <c r="G19" s="158"/>
      <c r="H19" s="29"/>
    </row>
    <row r="20" spans="1:8" ht="15">
      <c r="A20" s="17" t="s">
        <v>62</v>
      </c>
      <c r="B20" s="12"/>
      <c r="C20" s="176"/>
      <c r="D20" s="176"/>
      <c r="E20" s="176"/>
      <c r="F20" s="158"/>
      <c r="G20" s="158"/>
      <c r="H20" s="29"/>
    </row>
    <row r="21" spans="1:8" ht="47.25" customHeight="1">
      <c r="A21" s="28">
        <v>4</v>
      </c>
      <c r="B21" s="162" t="s">
        <v>42</v>
      </c>
      <c r="C21" s="163"/>
      <c r="D21" s="163"/>
      <c r="E21" s="163"/>
      <c r="F21" s="163"/>
      <c r="G21" s="163"/>
      <c r="H21" s="163"/>
    </row>
    <row r="22" spans="1:8" ht="60">
      <c r="A22" s="7" t="s">
        <v>0</v>
      </c>
      <c r="B22" s="4" t="s">
        <v>75</v>
      </c>
      <c r="C22" s="4" t="s">
        <v>71</v>
      </c>
      <c r="D22" s="24" t="s">
        <v>72</v>
      </c>
      <c r="E22" s="24" t="s">
        <v>73</v>
      </c>
      <c r="F22" s="171" t="s">
        <v>70</v>
      </c>
      <c r="G22" s="172"/>
      <c r="H22" s="24" t="s">
        <v>74</v>
      </c>
    </row>
    <row r="23" spans="1:8" ht="30">
      <c r="A23" s="8" t="s">
        <v>67</v>
      </c>
      <c r="B23" s="12" t="s">
        <v>86</v>
      </c>
      <c r="C23" s="4" t="s">
        <v>323</v>
      </c>
      <c r="D23" s="24">
        <v>239433</v>
      </c>
      <c r="E23" s="24" t="s">
        <v>324</v>
      </c>
      <c r="F23" s="159" t="s">
        <v>325</v>
      </c>
      <c r="G23" s="160"/>
      <c r="H23" s="4" t="s">
        <v>326</v>
      </c>
    </row>
    <row r="24" spans="1:8" ht="21.75" customHeight="1">
      <c r="A24" s="8" t="s">
        <v>68</v>
      </c>
      <c r="B24" s="170" t="s">
        <v>76</v>
      </c>
      <c r="C24" s="170"/>
      <c r="D24" s="170"/>
      <c r="E24" s="170"/>
      <c r="F24" s="170"/>
      <c r="G24" s="170"/>
      <c r="H24" s="170"/>
    </row>
    <row r="25" spans="1:8" ht="38.25" customHeight="1">
      <c r="A25" s="8" t="s">
        <v>1154</v>
      </c>
      <c r="B25" s="38" t="s">
        <v>327</v>
      </c>
      <c r="C25" s="4" t="s">
        <v>330</v>
      </c>
      <c r="D25" s="24" t="s">
        <v>331</v>
      </c>
      <c r="E25" s="24" t="s">
        <v>328</v>
      </c>
      <c r="F25" s="159" t="s">
        <v>329</v>
      </c>
      <c r="G25" s="160"/>
      <c r="H25" s="74" t="s">
        <v>332</v>
      </c>
    </row>
    <row r="26" spans="1:8" ht="82.5" customHeight="1">
      <c r="A26" s="8" t="s">
        <v>1155</v>
      </c>
      <c r="B26" s="38" t="s">
        <v>1149</v>
      </c>
      <c r="C26" s="4" t="s">
        <v>1150</v>
      </c>
      <c r="D26" s="24" t="s">
        <v>1151</v>
      </c>
      <c r="E26" s="24" t="s">
        <v>328</v>
      </c>
      <c r="F26" s="159" t="s">
        <v>329</v>
      </c>
      <c r="G26" s="160"/>
      <c r="H26" s="4" t="s">
        <v>1152</v>
      </c>
    </row>
    <row r="27" spans="1:8" ht="15">
      <c r="A27" s="8" t="s">
        <v>69</v>
      </c>
      <c r="B27" s="167" t="s">
        <v>79</v>
      </c>
      <c r="C27" s="168"/>
      <c r="D27" s="168"/>
      <c r="E27" s="168"/>
      <c r="F27" s="168"/>
      <c r="G27" s="168"/>
      <c r="H27" s="169"/>
    </row>
    <row r="28" spans="1:8" ht="15">
      <c r="A28" s="8" t="s">
        <v>261</v>
      </c>
      <c r="B28" s="13"/>
      <c r="C28" s="12"/>
      <c r="D28" s="13"/>
      <c r="E28" s="13"/>
      <c r="F28" s="173"/>
      <c r="G28" s="174"/>
      <c r="H28" s="29"/>
    </row>
    <row r="29" spans="1:8" ht="15">
      <c r="A29" s="8" t="s">
        <v>262</v>
      </c>
      <c r="B29" s="12"/>
      <c r="C29" s="12"/>
      <c r="D29" s="13"/>
      <c r="E29" s="13"/>
      <c r="F29" s="173"/>
      <c r="G29" s="174"/>
      <c r="H29" s="29"/>
    </row>
    <row r="30" spans="1:8" ht="15">
      <c r="A30" s="17" t="s">
        <v>62</v>
      </c>
      <c r="B30" s="12"/>
      <c r="C30" s="12"/>
      <c r="D30" s="13"/>
      <c r="E30" s="13"/>
      <c r="F30" s="173"/>
      <c r="G30" s="174"/>
      <c r="H30" s="29"/>
    </row>
    <row r="31" spans="1:8" ht="37.5" customHeight="1">
      <c r="A31" s="25">
        <v>5</v>
      </c>
      <c r="B31" s="162" t="s">
        <v>43</v>
      </c>
      <c r="C31" s="163"/>
      <c r="D31" s="163"/>
      <c r="E31" s="163"/>
      <c r="F31" s="163"/>
      <c r="G31" s="163"/>
      <c r="H31" s="163"/>
    </row>
    <row r="32" spans="1:8" ht="15">
      <c r="A32" s="30" t="s">
        <v>80</v>
      </c>
      <c r="B32" s="167" t="s">
        <v>97</v>
      </c>
      <c r="C32" s="168"/>
      <c r="D32" s="168"/>
      <c r="E32" s="168"/>
      <c r="F32" s="168"/>
      <c r="G32" s="168"/>
      <c r="H32" s="168"/>
    </row>
    <row r="33" spans="1:8" ht="33" customHeight="1">
      <c r="A33" s="164" t="s">
        <v>0</v>
      </c>
      <c r="B33" s="164" t="s">
        <v>82</v>
      </c>
      <c r="C33" s="171" t="s">
        <v>87</v>
      </c>
      <c r="D33" s="175"/>
      <c r="E33" s="172"/>
      <c r="F33" s="176" t="s">
        <v>88</v>
      </c>
      <c r="G33" s="176"/>
      <c r="H33" s="176"/>
    </row>
    <row r="34" spans="1:8" ht="30">
      <c r="A34" s="165"/>
      <c r="B34" s="165"/>
      <c r="C34" s="4" t="s">
        <v>39</v>
      </c>
      <c r="D34" s="24" t="s">
        <v>40</v>
      </c>
      <c r="E34" s="24" t="s">
        <v>45</v>
      </c>
      <c r="F34" s="4" t="s">
        <v>39</v>
      </c>
      <c r="G34" s="24" t="s">
        <v>40</v>
      </c>
      <c r="H34" s="24" t="s">
        <v>45</v>
      </c>
    </row>
    <row r="35" spans="1:11" ht="15">
      <c r="A35" s="8" t="s">
        <v>90</v>
      </c>
      <c r="B35" s="12" t="s">
        <v>337</v>
      </c>
      <c r="C35" s="4">
        <v>1</v>
      </c>
      <c r="D35" s="4">
        <v>1</v>
      </c>
      <c r="E35" s="4"/>
      <c r="F35" s="24">
        <v>1</v>
      </c>
      <c r="G35" s="24">
        <v>1</v>
      </c>
      <c r="H35" s="13"/>
      <c r="J35" s="140"/>
      <c r="K35" s="140"/>
    </row>
    <row r="36" spans="1:11" ht="30">
      <c r="A36" s="8" t="s">
        <v>91</v>
      </c>
      <c r="B36" s="12" t="s">
        <v>338</v>
      </c>
      <c r="C36" s="139">
        <v>6</v>
      </c>
      <c r="D36" s="139">
        <v>6</v>
      </c>
      <c r="E36" s="4"/>
      <c r="F36" s="24">
        <v>7</v>
      </c>
      <c r="G36" s="24">
        <v>7</v>
      </c>
      <c r="H36" s="24"/>
      <c r="J36" s="141"/>
      <c r="K36" s="140"/>
    </row>
    <row r="37" spans="1:11" ht="15">
      <c r="A37" s="8" t="s">
        <v>92</v>
      </c>
      <c r="B37" s="12" t="s">
        <v>339</v>
      </c>
      <c r="C37" s="139">
        <v>158.5</v>
      </c>
      <c r="D37" s="139">
        <v>151.5</v>
      </c>
      <c r="E37" s="4"/>
      <c r="F37" s="24">
        <v>158.25</v>
      </c>
      <c r="G37" s="24">
        <v>158.25</v>
      </c>
      <c r="H37" s="24"/>
      <c r="J37" s="140"/>
      <c r="K37" s="140"/>
    </row>
    <row r="38" spans="1:11" ht="15">
      <c r="A38" s="8" t="s">
        <v>333</v>
      </c>
      <c r="B38" s="12" t="s">
        <v>340</v>
      </c>
      <c r="C38" s="139">
        <v>326.75</v>
      </c>
      <c r="D38" s="139">
        <v>334</v>
      </c>
      <c r="E38" s="4"/>
      <c r="F38" s="24">
        <v>333.75</v>
      </c>
      <c r="G38" s="24">
        <v>333.75</v>
      </c>
      <c r="H38" s="24"/>
      <c r="J38" s="140"/>
      <c r="K38" s="140"/>
    </row>
    <row r="39" spans="1:11" ht="15">
      <c r="A39" s="8" t="s">
        <v>334</v>
      </c>
      <c r="B39" s="12" t="s">
        <v>341</v>
      </c>
      <c r="C39" s="139">
        <v>86.5</v>
      </c>
      <c r="D39" s="139">
        <v>86</v>
      </c>
      <c r="E39" s="4"/>
      <c r="F39" s="24">
        <v>83</v>
      </c>
      <c r="G39" s="24">
        <v>83</v>
      </c>
      <c r="H39" s="24"/>
      <c r="J39" s="140"/>
      <c r="K39" s="140"/>
    </row>
    <row r="40" spans="1:11" ht="30">
      <c r="A40" s="8" t="s">
        <v>335</v>
      </c>
      <c r="B40" s="12" t="s">
        <v>342</v>
      </c>
      <c r="C40" s="139">
        <v>8.5</v>
      </c>
      <c r="D40" s="139">
        <v>8.5</v>
      </c>
      <c r="E40" s="4"/>
      <c r="F40" s="24">
        <v>2</v>
      </c>
      <c r="G40" s="24">
        <v>2</v>
      </c>
      <c r="H40" s="24"/>
      <c r="J40" s="141"/>
      <c r="K40" s="140"/>
    </row>
    <row r="41" spans="1:11" ht="15">
      <c r="A41" s="8" t="s">
        <v>336</v>
      </c>
      <c r="B41" s="12" t="s">
        <v>343</v>
      </c>
      <c r="C41" s="139">
        <v>92.75</v>
      </c>
      <c r="D41" s="139">
        <v>100.5</v>
      </c>
      <c r="E41" s="4"/>
      <c r="F41" s="24">
        <v>101.5</v>
      </c>
      <c r="G41" s="24">
        <v>101.5</v>
      </c>
      <c r="H41" s="24"/>
      <c r="J41" s="141"/>
      <c r="K41" s="140"/>
    </row>
    <row r="42" spans="1:11" ht="15">
      <c r="A42" s="17" t="s">
        <v>62</v>
      </c>
      <c r="B42" s="12"/>
      <c r="C42" s="139"/>
      <c r="D42" s="139"/>
      <c r="E42" s="4"/>
      <c r="F42" s="24"/>
      <c r="G42" s="24"/>
      <c r="H42" s="24"/>
      <c r="J42" s="140"/>
      <c r="K42" s="140"/>
    </row>
    <row r="43" spans="1:11" ht="15">
      <c r="A43" s="17"/>
      <c r="B43" s="27" t="s">
        <v>89</v>
      </c>
      <c r="C43" s="139">
        <f>SUM(C35:C42)</f>
        <v>680</v>
      </c>
      <c r="D43" s="139">
        <f>SUM(D35:D41)</f>
        <v>687.5</v>
      </c>
      <c r="E43" s="4"/>
      <c r="F43" s="24">
        <v>686.5</v>
      </c>
      <c r="G43" s="24">
        <v>686.5</v>
      </c>
      <c r="H43" s="24"/>
      <c r="J43" s="140"/>
      <c r="K43" s="140"/>
    </row>
    <row r="44" spans="1:8" ht="15">
      <c r="A44" s="8" t="s">
        <v>81</v>
      </c>
      <c r="B44" s="167" t="s">
        <v>98</v>
      </c>
      <c r="C44" s="168"/>
      <c r="D44" s="168"/>
      <c r="E44" s="168"/>
      <c r="F44" s="168"/>
      <c r="G44" s="168"/>
      <c r="H44" s="168"/>
    </row>
    <row r="45" spans="1:8" ht="30" customHeight="1">
      <c r="A45" s="164" t="s">
        <v>0</v>
      </c>
      <c r="B45" s="164" t="s">
        <v>82</v>
      </c>
      <c r="C45" s="171" t="s">
        <v>87</v>
      </c>
      <c r="D45" s="175"/>
      <c r="E45" s="172"/>
      <c r="F45" s="176" t="s">
        <v>267</v>
      </c>
      <c r="G45" s="176"/>
      <c r="H45" s="176"/>
    </row>
    <row r="46" spans="1:8" ht="30">
      <c r="A46" s="165"/>
      <c r="B46" s="165"/>
      <c r="C46" s="4" t="s">
        <v>39</v>
      </c>
      <c r="D46" s="24" t="s">
        <v>40</v>
      </c>
      <c r="E46" s="24" t="s">
        <v>45</v>
      </c>
      <c r="F46" s="4" t="s">
        <v>39</v>
      </c>
      <c r="G46" s="24" t="s">
        <v>40</v>
      </c>
      <c r="H46" s="24" t="s">
        <v>45</v>
      </c>
    </row>
    <row r="47" spans="1:8" ht="15">
      <c r="A47" s="8" t="s">
        <v>93</v>
      </c>
      <c r="B47" s="12" t="s">
        <v>263</v>
      </c>
      <c r="C47" s="4" t="s">
        <v>100</v>
      </c>
      <c r="D47" s="4" t="s">
        <v>100</v>
      </c>
      <c r="E47" s="4" t="s">
        <v>100</v>
      </c>
      <c r="F47" s="24">
        <v>1</v>
      </c>
      <c r="G47" s="24">
        <v>1</v>
      </c>
      <c r="H47" s="24"/>
    </row>
    <row r="48" spans="1:8" ht="30">
      <c r="A48" s="8"/>
      <c r="B48" s="12" t="s">
        <v>265</v>
      </c>
      <c r="C48" s="4"/>
      <c r="D48" s="4"/>
      <c r="E48" s="4"/>
      <c r="F48" s="24">
        <v>1</v>
      </c>
      <c r="G48" s="24">
        <v>1</v>
      </c>
      <c r="H48" s="24"/>
    </row>
    <row r="49" spans="1:8" ht="30">
      <c r="A49" s="8" t="s">
        <v>94</v>
      </c>
      <c r="B49" s="12" t="s">
        <v>266</v>
      </c>
      <c r="C49" s="4" t="s">
        <v>100</v>
      </c>
      <c r="D49" s="4" t="s">
        <v>100</v>
      </c>
      <c r="E49" s="4" t="s">
        <v>100</v>
      </c>
      <c r="F49" s="24">
        <v>108</v>
      </c>
      <c r="G49" s="24">
        <v>112</v>
      </c>
      <c r="H49" s="24" t="s">
        <v>344</v>
      </c>
    </row>
    <row r="50" spans="1:8" ht="15">
      <c r="A50" s="8"/>
      <c r="B50" s="12" t="s">
        <v>264</v>
      </c>
      <c r="C50" s="4"/>
      <c r="D50" s="4"/>
      <c r="E50" s="4"/>
      <c r="F50" s="24">
        <v>90</v>
      </c>
      <c r="G50" s="24">
        <v>94</v>
      </c>
      <c r="H50" s="24"/>
    </row>
    <row r="51" spans="1:8" ht="30">
      <c r="A51" s="8" t="s">
        <v>95</v>
      </c>
      <c r="B51" s="12" t="s">
        <v>99</v>
      </c>
      <c r="C51" s="4" t="s">
        <v>100</v>
      </c>
      <c r="D51" s="4" t="s">
        <v>100</v>
      </c>
      <c r="E51" s="4" t="s">
        <v>100</v>
      </c>
      <c r="F51" s="24">
        <v>194</v>
      </c>
      <c r="G51" s="24">
        <v>188</v>
      </c>
      <c r="H51" s="24" t="s">
        <v>345</v>
      </c>
    </row>
    <row r="52" spans="1:8" ht="15">
      <c r="A52" s="8"/>
      <c r="B52" s="12" t="s">
        <v>264</v>
      </c>
      <c r="C52" s="4"/>
      <c r="D52" s="4"/>
      <c r="E52" s="4"/>
      <c r="F52" s="24">
        <v>192</v>
      </c>
      <c r="G52" s="24">
        <v>186</v>
      </c>
      <c r="H52" s="24"/>
    </row>
    <row r="53" spans="1:8" ht="30">
      <c r="A53" s="8" t="s">
        <v>96</v>
      </c>
      <c r="B53" s="12" t="s">
        <v>101</v>
      </c>
      <c r="C53" s="4" t="s">
        <v>100</v>
      </c>
      <c r="D53" s="4" t="s">
        <v>100</v>
      </c>
      <c r="E53" s="4" t="s">
        <v>100</v>
      </c>
      <c r="F53" s="24">
        <v>143</v>
      </c>
      <c r="G53" s="24">
        <v>141</v>
      </c>
      <c r="H53" s="24" t="s">
        <v>345</v>
      </c>
    </row>
    <row r="54" spans="1:8" ht="15">
      <c r="A54" s="8"/>
      <c r="B54" s="12" t="s">
        <v>264</v>
      </c>
      <c r="C54" s="4"/>
      <c r="D54" s="4"/>
      <c r="E54" s="4"/>
      <c r="F54" s="24">
        <v>94</v>
      </c>
      <c r="G54" s="24">
        <v>95</v>
      </c>
      <c r="H54" s="24"/>
    </row>
    <row r="55" spans="1:8" ht="15">
      <c r="A55" s="17"/>
      <c r="B55" s="27" t="s">
        <v>89</v>
      </c>
      <c r="C55" s="12"/>
      <c r="D55" s="12"/>
      <c r="E55" s="12"/>
      <c r="F55" s="24">
        <v>445</v>
      </c>
      <c r="G55" s="24">
        <v>441</v>
      </c>
      <c r="H55" s="24"/>
    </row>
    <row r="56" spans="1:8" ht="30" customHeight="1">
      <c r="A56" s="31">
        <v>6</v>
      </c>
      <c r="B56" s="166" t="s">
        <v>10</v>
      </c>
      <c r="C56" s="166"/>
      <c r="D56" s="166"/>
      <c r="E56" s="166"/>
      <c r="F56" s="166"/>
      <c r="G56" s="166"/>
      <c r="H56" s="166"/>
    </row>
    <row r="57" spans="1:11" ht="30">
      <c r="A57" s="4" t="s">
        <v>0</v>
      </c>
      <c r="B57" s="176" t="s">
        <v>82</v>
      </c>
      <c r="C57" s="176"/>
      <c r="D57" s="176"/>
      <c r="E57" s="4" t="s">
        <v>39</v>
      </c>
      <c r="F57" s="4" t="s">
        <v>40</v>
      </c>
      <c r="G57" s="24" t="s">
        <v>112</v>
      </c>
      <c r="H57" s="24" t="s">
        <v>110</v>
      </c>
      <c r="J57" s="22"/>
      <c r="K57" s="22"/>
    </row>
    <row r="58" spans="1:11" ht="30.75" customHeight="1">
      <c r="A58" s="17" t="s">
        <v>103</v>
      </c>
      <c r="B58" s="161" t="s">
        <v>111</v>
      </c>
      <c r="C58" s="161"/>
      <c r="D58" s="161"/>
      <c r="E58" s="84">
        <v>21542</v>
      </c>
      <c r="F58" s="13">
        <v>27131</v>
      </c>
      <c r="G58" s="13">
        <f>F58-E58</f>
        <v>5589</v>
      </c>
      <c r="H58" s="83">
        <f>G58/E58</f>
        <v>0.2594466623340451</v>
      </c>
      <c r="J58" s="140"/>
      <c r="K58" s="140"/>
    </row>
    <row r="59" spans="1:11" ht="15">
      <c r="A59" s="17" t="s">
        <v>104</v>
      </c>
      <c r="B59" s="161" t="s">
        <v>102</v>
      </c>
      <c r="C59" s="161"/>
      <c r="D59" s="161"/>
      <c r="E59" s="12">
        <v>89183</v>
      </c>
      <c r="F59" s="13">
        <v>98008</v>
      </c>
      <c r="G59" s="13">
        <f aca="true" t="shared" si="0" ref="G59:G65">F59-E59</f>
        <v>8825</v>
      </c>
      <c r="H59" s="83">
        <f aca="true" t="shared" si="1" ref="H59:H65">G59/E59</f>
        <v>0.09895383649350213</v>
      </c>
      <c r="J59" s="140"/>
      <c r="K59" s="140"/>
    </row>
    <row r="60" spans="1:11" ht="15">
      <c r="A60" s="17" t="s">
        <v>105</v>
      </c>
      <c r="B60" s="161" t="s">
        <v>349</v>
      </c>
      <c r="C60" s="161"/>
      <c r="D60" s="161"/>
      <c r="E60" s="84">
        <v>53745</v>
      </c>
      <c r="F60" s="13">
        <v>69201</v>
      </c>
      <c r="G60" s="13">
        <f t="shared" si="0"/>
        <v>15456</v>
      </c>
      <c r="H60" s="83">
        <f t="shared" si="1"/>
        <v>0.2875802400223277</v>
      </c>
      <c r="J60" s="140"/>
      <c r="K60" s="140"/>
    </row>
    <row r="61" spans="1:11" ht="15">
      <c r="A61" s="17" t="s">
        <v>106</v>
      </c>
      <c r="B61" s="161" t="s">
        <v>350</v>
      </c>
      <c r="C61" s="161"/>
      <c r="D61" s="161"/>
      <c r="E61" s="13">
        <v>35088.92</v>
      </c>
      <c r="F61" s="13">
        <v>38434</v>
      </c>
      <c r="G61" s="13">
        <f t="shared" si="0"/>
        <v>3345.0800000000017</v>
      </c>
      <c r="H61" s="83">
        <f t="shared" si="1"/>
        <v>0.09533151775546246</v>
      </c>
      <c r="J61" s="140"/>
      <c r="K61" s="140"/>
    </row>
    <row r="62" spans="1:11" ht="15">
      <c r="A62" s="17" t="s">
        <v>107</v>
      </c>
      <c r="B62" s="7" t="s">
        <v>351</v>
      </c>
      <c r="C62" s="81"/>
      <c r="D62" s="82"/>
      <c r="E62" s="13">
        <v>20934.98</v>
      </c>
      <c r="F62" s="13">
        <v>23605</v>
      </c>
      <c r="G62" s="13">
        <f t="shared" si="0"/>
        <v>2670.0200000000004</v>
      </c>
      <c r="H62" s="83">
        <f t="shared" si="1"/>
        <v>0.1275386936123178</v>
      </c>
      <c r="J62" s="140"/>
      <c r="K62" s="140"/>
    </row>
    <row r="63" spans="1:11" ht="15">
      <c r="A63" s="17" t="s">
        <v>347</v>
      </c>
      <c r="B63" s="7" t="s">
        <v>352</v>
      </c>
      <c r="C63" s="81"/>
      <c r="D63" s="82"/>
      <c r="E63" s="12">
        <v>12492</v>
      </c>
      <c r="F63" s="13">
        <v>17734</v>
      </c>
      <c r="G63" s="13">
        <f>F63-E63</f>
        <v>5242</v>
      </c>
      <c r="H63" s="83">
        <f>G63/E63</f>
        <v>0.4196285622798591</v>
      </c>
      <c r="J63" s="140"/>
      <c r="K63" s="140"/>
    </row>
    <row r="64" spans="1:11" ht="15">
      <c r="A64" s="17" t="s">
        <v>346</v>
      </c>
      <c r="B64" s="161" t="s">
        <v>353</v>
      </c>
      <c r="C64" s="161"/>
      <c r="D64" s="161"/>
      <c r="E64" s="12">
        <v>32316</v>
      </c>
      <c r="F64" s="13">
        <v>49250</v>
      </c>
      <c r="G64" s="13">
        <f>F64-E64</f>
        <v>16934</v>
      </c>
      <c r="H64" s="83">
        <f>G64/E64</f>
        <v>0.524012872880307</v>
      </c>
      <c r="J64" s="140"/>
      <c r="K64" s="140"/>
    </row>
    <row r="65" spans="1:11" ht="15">
      <c r="A65" s="17" t="s">
        <v>348</v>
      </c>
      <c r="B65" s="161" t="s">
        <v>354</v>
      </c>
      <c r="C65" s="161"/>
      <c r="D65" s="161"/>
      <c r="E65" s="84">
        <v>19381</v>
      </c>
      <c r="F65" s="13">
        <v>22314</v>
      </c>
      <c r="G65" s="13">
        <f t="shared" si="0"/>
        <v>2933</v>
      </c>
      <c r="H65" s="83">
        <f t="shared" si="1"/>
        <v>0.1513337805066818</v>
      </c>
      <c r="J65" s="140"/>
      <c r="K65" s="140"/>
    </row>
    <row r="66" spans="1:11" ht="15">
      <c r="A66" s="17" t="s">
        <v>108</v>
      </c>
      <c r="B66" s="161" t="s">
        <v>113</v>
      </c>
      <c r="C66" s="161"/>
      <c r="D66" s="161"/>
      <c r="E66" s="12">
        <v>379</v>
      </c>
      <c r="F66" s="12">
        <v>325</v>
      </c>
      <c r="G66" s="12"/>
      <c r="H66" s="4" t="s">
        <v>100</v>
      </c>
      <c r="J66" s="140"/>
      <c r="K66" s="140"/>
    </row>
    <row r="67" spans="1:8" ht="45" customHeight="1">
      <c r="A67" s="17" t="s">
        <v>114</v>
      </c>
      <c r="B67" s="161" t="s">
        <v>116</v>
      </c>
      <c r="C67" s="161"/>
      <c r="D67" s="161"/>
      <c r="E67" s="12">
        <v>435</v>
      </c>
      <c r="F67" s="13">
        <v>437</v>
      </c>
      <c r="G67" s="13">
        <f>F67-E67</f>
        <v>2</v>
      </c>
      <c r="H67" s="29"/>
    </row>
    <row r="68" spans="1:8" ht="44.25" customHeight="1">
      <c r="A68" s="17" t="s">
        <v>115</v>
      </c>
      <c r="B68" s="161" t="s">
        <v>224</v>
      </c>
      <c r="C68" s="161"/>
      <c r="D68" s="161"/>
      <c r="E68" s="12">
        <v>411</v>
      </c>
      <c r="F68" s="13">
        <v>409</v>
      </c>
      <c r="G68" s="13">
        <f>F68-E68</f>
        <v>-2</v>
      </c>
      <c r="H68" s="29"/>
    </row>
  </sheetData>
  <sheetProtection/>
  <mergeCells count="57">
    <mergeCell ref="B14:G14"/>
    <mergeCell ref="B6:G6"/>
    <mergeCell ref="B7:G7"/>
    <mergeCell ref="B8:G8"/>
    <mergeCell ref="B9:G9"/>
    <mergeCell ref="B66:D66"/>
    <mergeCell ref="B59:D59"/>
    <mergeCell ref="C33:E33"/>
    <mergeCell ref="F33:H33"/>
    <mergeCell ref="B58:D58"/>
    <mergeCell ref="B67:D67"/>
    <mergeCell ref="B68:D68"/>
    <mergeCell ref="C17:E17"/>
    <mergeCell ref="C18:E18"/>
    <mergeCell ref="C19:E19"/>
    <mergeCell ref="C20:E20"/>
    <mergeCell ref="B60:D60"/>
    <mergeCell ref="B61:D61"/>
    <mergeCell ref="B57:D57"/>
    <mergeCell ref="B64:D64"/>
    <mergeCell ref="B1:H1"/>
    <mergeCell ref="B2:H2"/>
    <mergeCell ref="B15:H15"/>
    <mergeCell ref="F16:G16"/>
    <mergeCell ref="C16:E16"/>
    <mergeCell ref="B3:G3"/>
    <mergeCell ref="B4:G4"/>
    <mergeCell ref="B5:G5"/>
    <mergeCell ref="B10:G10"/>
    <mergeCell ref="B11:G11"/>
    <mergeCell ref="A45:A46"/>
    <mergeCell ref="B45:B46"/>
    <mergeCell ref="C45:E45"/>
    <mergeCell ref="F45:H45"/>
    <mergeCell ref="F19:G19"/>
    <mergeCell ref="F20:G20"/>
    <mergeCell ref="B21:H21"/>
    <mergeCell ref="F30:G30"/>
    <mergeCell ref="F28:G28"/>
    <mergeCell ref="F23:G23"/>
    <mergeCell ref="B12:G12"/>
    <mergeCell ref="B13:G13"/>
    <mergeCell ref="B24:H24"/>
    <mergeCell ref="F22:G22"/>
    <mergeCell ref="A33:A34"/>
    <mergeCell ref="B32:H32"/>
    <mergeCell ref="F25:G25"/>
    <mergeCell ref="B27:H27"/>
    <mergeCell ref="F29:G29"/>
    <mergeCell ref="F17:G17"/>
    <mergeCell ref="F18:G18"/>
    <mergeCell ref="F26:G26"/>
    <mergeCell ref="B65:D65"/>
    <mergeCell ref="B31:H31"/>
    <mergeCell ref="B33:B34"/>
    <mergeCell ref="B56:H56"/>
    <mergeCell ref="B44:H44"/>
  </mergeCells>
  <printOptions/>
  <pageMargins left="0.984251968503937" right="0.2362204724409449" top="0.7874015748031497" bottom="0.7874015748031497" header="0.31496062992125984" footer="0.31496062992125984"/>
  <pageSetup fitToHeight="0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view="pageBreakPreview" zoomScale="90" zoomScaleNormal="95" zoomScaleSheetLayoutView="90" zoomScalePageLayoutView="0" workbookViewId="0" topLeftCell="A76">
      <selection activeCell="G26" sqref="G26"/>
    </sheetView>
  </sheetViews>
  <sheetFormatPr defaultColWidth="18.75390625" defaultRowHeight="12.75"/>
  <cols>
    <col min="1" max="1" width="9.00390625" style="9" customWidth="1"/>
    <col min="2" max="2" width="47.625" style="9" customWidth="1"/>
    <col min="3" max="3" width="15.25390625" style="9" customWidth="1"/>
    <col min="4" max="4" width="11.125" style="9" customWidth="1"/>
    <col min="5" max="5" width="11.75390625" style="9" customWidth="1"/>
    <col min="6" max="7" width="18.75390625" style="9" customWidth="1"/>
    <col min="8" max="8" width="10.375" style="9" customWidth="1"/>
    <col min="9" max="9" width="14.375" style="9" customWidth="1"/>
    <col min="10" max="10" width="20.75390625" style="9" customWidth="1"/>
    <col min="11" max="16384" width="18.75390625" style="9" customWidth="1"/>
  </cols>
  <sheetData>
    <row r="1" spans="1:10" ht="15">
      <c r="A1" s="20"/>
      <c r="B1" s="177" t="s">
        <v>11</v>
      </c>
      <c r="C1" s="177"/>
      <c r="D1" s="177"/>
      <c r="E1" s="177"/>
      <c r="F1" s="177"/>
      <c r="G1" s="177"/>
      <c r="H1" s="177"/>
      <c r="I1" s="177"/>
      <c r="J1" s="178"/>
    </row>
    <row r="2" spans="1:10" ht="15">
      <c r="A2" s="33"/>
      <c r="B2" s="179" t="s">
        <v>109</v>
      </c>
      <c r="C2" s="179"/>
      <c r="D2" s="179"/>
      <c r="E2" s="179"/>
      <c r="F2" s="179"/>
      <c r="G2" s="179"/>
      <c r="H2" s="244"/>
      <c r="I2" s="244"/>
      <c r="J2" s="245"/>
    </row>
    <row r="3" spans="1:10" ht="45" customHeight="1">
      <c r="A3" s="164" t="s">
        <v>0</v>
      </c>
      <c r="B3" s="258" t="s">
        <v>1</v>
      </c>
      <c r="C3" s="259"/>
      <c r="D3" s="259"/>
      <c r="E3" s="260"/>
      <c r="F3" s="164" t="s">
        <v>117</v>
      </c>
      <c r="G3" s="258" t="s">
        <v>122</v>
      </c>
      <c r="H3" s="258" t="s">
        <v>127</v>
      </c>
      <c r="I3" s="259"/>
      <c r="J3" s="34" t="s">
        <v>48</v>
      </c>
    </row>
    <row r="4" spans="1:10" ht="30">
      <c r="A4" s="165"/>
      <c r="B4" s="238"/>
      <c r="C4" s="261"/>
      <c r="D4" s="261"/>
      <c r="E4" s="239"/>
      <c r="F4" s="165"/>
      <c r="G4" s="238"/>
      <c r="H4" s="238" t="s">
        <v>292</v>
      </c>
      <c r="I4" s="261"/>
      <c r="J4" s="35" t="s">
        <v>291</v>
      </c>
    </row>
    <row r="5" spans="1:10" ht="15">
      <c r="A5" s="77">
        <v>1</v>
      </c>
      <c r="B5" s="171">
        <v>2</v>
      </c>
      <c r="C5" s="175"/>
      <c r="D5" s="175"/>
      <c r="E5" s="172"/>
      <c r="F5" s="36">
        <v>3</v>
      </c>
      <c r="G5" s="36">
        <v>4</v>
      </c>
      <c r="H5" s="238">
        <v>5</v>
      </c>
      <c r="I5" s="239"/>
      <c r="J5" s="35">
        <v>6</v>
      </c>
    </row>
    <row r="6" spans="1:10" ht="15">
      <c r="A6" s="45" t="s">
        <v>49</v>
      </c>
      <c r="B6" s="183" t="s">
        <v>47</v>
      </c>
      <c r="C6" s="184"/>
      <c r="D6" s="184"/>
      <c r="E6" s="188"/>
      <c r="F6" s="4">
        <v>76710853.34</v>
      </c>
      <c r="G6" s="4">
        <v>58528874.7</v>
      </c>
      <c r="H6" s="171">
        <f>G6-F6</f>
        <v>-18181978.64</v>
      </c>
      <c r="I6" s="172"/>
      <c r="J6" s="94">
        <f>(G6/F6)*100-100</f>
        <v>-23.70196373570937</v>
      </c>
    </row>
    <row r="7" spans="1:11" ht="45" customHeight="1">
      <c r="A7" s="6" t="s">
        <v>50</v>
      </c>
      <c r="B7" s="183" t="s">
        <v>17</v>
      </c>
      <c r="C7" s="184"/>
      <c r="D7" s="184"/>
      <c r="E7" s="188"/>
      <c r="F7" s="4" t="s">
        <v>100</v>
      </c>
      <c r="G7" s="12"/>
      <c r="H7" s="171" t="s">
        <v>100</v>
      </c>
      <c r="I7" s="172"/>
      <c r="J7" s="4" t="s">
        <v>100</v>
      </c>
      <c r="K7" s="73"/>
    </row>
    <row r="8" spans="1:10" ht="30" customHeight="1">
      <c r="A8" s="6" t="s">
        <v>46</v>
      </c>
      <c r="B8" s="166" t="s">
        <v>18</v>
      </c>
      <c r="C8" s="166"/>
      <c r="D8" s="166"/>
      <c r="E8" s="166"/>
      <c r="F8" s="4">
        <v>33161685.69</v>
      </c>
      <c r="G8" s="4">
        <v>30686563.88</v>
      </c>
      <c r="H8" s="171">
        <f>G8-F8</f>
        <v>-2475121.8100000024</v>
      </c>
      <c r="I8" s="172"/>
      <c r="J8" s="94">
        <f>(G8/F8)*100-100</f>
        <v>-7.463799739065678</v>
      </c>
    </row>
    <row r="9" spans="1:10" ht="15">
      <c r="A9" s="6" t="s">
        <v>51</v>
      </c>
      <c r="B9" s="183" t="s">
        <v>123</v>
      </c>
      <c r="C9" s="184"/>
      <c r="D9" s="184"/>
      <c r="E9" s="184"/>
      <c r="F9" s="184"/>
      <c r="G9" s="184"/>
      <c r="H9" s="184"/>
      <c r="I9" s="184"/>
      <c r="J9" s="188"/>
    </row>
    <row r="10" spans="1:10" ht="30" customHeight="1">
      <c r="A10" s="164" t="s">
        <v>0</v>
      </c>
      <c r="B10" s="164" t="s">
        <v>1</v>
      </c>
      <c r="C10" s="176" t="s">
        <v>117</v>
      </c>
      <c r="D10" s="176"/>
      <c r="E10" s="176"/>
      <c r="F10" s="171" t="s">
        <v>122</v>
      </c>
      <c r="G10" s="172"/>
      <c r="H10" s="171" t="s">
        <v>48</v>
      </c>
      <c r="I10" s="175"/>
      <c r="J10" s="172"/>
    </row>
    <row r="11" spans="1:10" ht="120">
      <c r="A11" s="240"/>
      <c r="B11" s="240"/>
      <c r="C11" s="37" t="s">
        <v>126</v>
      </c>
      <c r="D11" s="238" t="s">
        <v>125</v>
      </c>
      <c r="E11" s="239"/>
      <c r="F11" s="37" t="s">
        <v>126</v>
      </c>
      <c r="G11" s="37" t="s">
        <v>125</v>
      </c>
      <c r="H11" s="171" t="s">
        <v>126</v>
      </c>
      <c r="I11" s="172"/>
      <c r="J11" s="37" t="s">
        <v>125</v>
      </c>
    </row>
    <row r="12" spans="1:10" ht="15">
      <c r="A12" s="14" t="s">
        <v>67</v>
      </c>
      <c r="B12" s="41" t="s">
        <v>52</v>
      </c>
      <c r="C12" s="85">
        <f>C14+C15+C16+C17+C18+C19+C20</f>
        <v>8713548.83</v>
      </c>
      <c r="D12" s="256"/>
      <c r="E12" s="257"/>
      <c r="F12" s="85">
        <f>F14+F15+F16+F17+F18+F19+F20</f>
        <v>13946478.780000001</v>
      </c>
      <c r="G12" s="86"/>
      <c r="H12" s="193">
        <v>60.05</v>
      </c>
      <c r="I12" s="194"/>
      <c r="J12" s="70"/>
    </row>
    <row r="13" spans="1:10" ht="15">
      <c r="A13" s="15"/>
      <c r="B13" s="42" t="s">
        <v>118</v>
      </c>
      <c r="C13" s="42"/>
      <c r="D13" s="230"/>
      <c r="E13" s="231"/>
      <c r="F13" s="71"/>
      <c r="G13" s="71"/>
      <c r="H13" s="230"/>
      <c r="I13" s="231"/>
      <c r="J13" s="71"/>
    </row>
    <row r="14" spans="1:10" ht="64.5" customHeight="1">
      <c r="A14" s="15" t="s">
        <v>128</v>
      </c>
      <c r="B14" s="42" t="s">
        <v>119</v>
      </c>
      <c r="C14" s="42"/>
      <c r="D14" s="171"/>
      <c r="E14" s="172"/>
      <c r="F14" s="32"/>
      <c r="G14" s="35"/>
      <c r="H14" s="171"/>
      <c r="I14" s="172"/>
      <c r="J14" s="35"/>
    </row>
    <row r="15" spans="1:10" ht="30">
      <c r="A15" s="7" t="s">
        <v>129</v>
      </c>
      <c r="B15" s="13" t="s">
        <v>120</v>
      </c>
      <c r="C15" s="96">
        <v>0</v>
      </c>
      <c r="D15" s="171"/>
      <c r="E15" s="172"/>
      <c r="F15" s="89">
        <v>-256342</v>
      </c>
      <c r="G15" s="35"/>
      <c r="H15" s="171">
        <v>-100</v>
      </c>
      <c r="I15" s="172"/>
      <c r="J15" s="35"/>
    </row>
    <row r="16" spans="1:10" ht="15">
      <c r="A16" s="7" t="s">
        <v>130</v>
      </c>
      <c r="B16" s="13" t="s">
        <v>204</v>
      </c>
      <c r="C16" s="13"/>
      <c r="D16" s="171"/>
      <c r="E16" s="172"/>
      <c r="F16" s="12"/>
      <c r="G16" s="35"/>
      <c r="H16" s="171"/>
      <c r="I16" s="172"/>
      <c r="J16" s="35"/>
    </row>
    <row r="17" spans="1:10" ht="42.75" customHeight="1">
      <c r="A17" s="7" t="s">
        <v>131</v>
      </c>
      <c r="B17" s="13" t="s">
        <v>205</v>
      </c>
      <c r="C17" s="90">
        <v>-117175.12</v>
      </c>
      <c r="D17" s="191"/>
      <c r="E17" s="192"/>
      <c r="F17" s="89">
        <v>628526.22</v>
      </c>
      <c r="G17" s="93"/>
      <c r="H17" s="193">
        <v>636.4</v>
      </c>
      <c r="I17" s="194"/>
      <c r="J17" s="35"/>
    </row>
    <row r="18" spans="1:10" ht="15">
      <c r="A18" s="7" t="s">
        <v>132</v>
      </c>
      <c r="B18" s="13" t="s">
        <v>121</v>
      </c>
      <c r="C18" s="13"/>
      <c r="D18" s="171"/>
      <c r="E18" s="172"/>
      <c r="F18" s="12"/>
      <c r="G18" s="35"/>
      <c r="H18" s="171"/>
      <c r="I18" s="172"/>
      <c r="J18" s="35"/>
    </row>
    <row r="19" spans="1:10" ht="30">
      <c r="A19" s="7" t="s">
        <v>206</v>
      </c>
      <c r="B19" s="13" t="s">
        <v>207</v>
      </c>
      <c r="C19" s="13"/>
      <c r="D19" s="171"/>
      <c r="E19" s="172"/>
      <c r="F19" s="12"/>
      <c r="G19" s="35"/>
      <c r="H19" s="171"/>
      <c r="I19" s="172"/>
      <c r="J19" s="35"/>
    </row>
    <row r="20" spans="1:10" ht="30">
      <c r="A20" s="7" t="s">
        <v>208</v>
      </c>
      <c r="B20" s="13" t="s">
        <v>219</v>
      </c>
      <c r="C20" s="90">
        <f>C21+C22+C23</f>
        <v>8830723.95</v>
      </c>
      <c r="D20" s="191"/>
      <c r="E20" s="192"/>
      <c r="F20" s="89">
        <v>13574294.56</v>
      </c>
      <c r="G20" s="93"/>
      <c r="H20" s="193">
        <f>(F20/C20)*100-100</f>
        <v>53.71666736338193</v>
      </c>
      <c r="I20" s="194"/>
      <c r="J20" s="35"/>
    </row>
    <row r="21" spans="1:10" ht="30">
      <c r="A21" s="7" t="s">
        <v>220</v>
      </c>
      <c r="B21" s="41" t="s">
        <v>209</v>
      </c>
      <c r="C21" s="85">
        <v>108509.97</v>
      </c>
      <c r="D21" s="191"/>
      <c r="E21" s="192"/>
      <c r="F21" s="89">
        <v>0</v>
      </c>
      <c r="G21" s="93"/>
      <c r="H21" s="203">
        <v>-100</v>
      </c>
      <c r="I21" s="204"/>
      <c r="J21" s="35"/>
    </row>
    <row r="22" spans="1:10" ht="15">
      <c r="A22" s="14" t="s">
        <v>355</v>
      </c>
      <c r="B22" s="41" t="s">
        <v>124</v>
      </c>
      <c r="C22" s="85">
        <v>7501861.3</v>
      </c>
      <c r="D22" s="91"/>
      <c r="E22" s="92"/>
      <c r="F22" s="89">
        <v>13574294.56</v>
      </c>
      <c r="G22" s="93"/>
      <c r="H22" s="203">
        <v>53.71</v>
      </c>
      <c r="I22" s="204"/>
      <c r="J22" s="35"/>
    </row>
    <row r="23" spans="1:10" ht="30">
      <c r="A23" s="40" t="s">
        <v>356</v>
      </c>
      <c r="B23" s="41" t="s">
        <v>357</v>
      </c>
      <c r="C23" s="85">
        <v>1220352.68</v>
      </c>
      <c r="D23" s="91"/>
      <c r="E23" s="92"/>
      <c r="F23" s="89">
        <v>0</v>
      </c>
      <c r="G23" s="93"/>
      <c r="H23" s="203">
        <v>-100</v>
      </c>
      <c r="I23" s="204"/>
      <c r="J23" s="35"/>
    </row>
    <row r="24" spans="1:10" ht="15">
      <c r="A24" s="39" t="s">
        <v>68</v>
      </c>
      <c r="B24" s="41" t="s">
        <v>53</v>
      </c>
      <c r="C24" s="201">
        <v>3090930.42</v>
      </c>
      <c r="D24" s="241"/>
      <c r="E24" s="242"/>
      <c r="F24" s="164">
        <v>3926150.64</v>
      </c>
      <c r="G24" s="70"/>
      <c r="H24" s="241"/>
      <c r="I24" s="242"/>
      <c r="J24" s="197"/>
    </row>
    <row r="25" spans="1:10" ht="15">
      <c r="A25" s="32"/>
      <c r="B25" s="42" t="s">
        <v>118</v>
      </c>
      <c r="C25" s="202"/>
      <c r="D25" s="230"/>
      <c r="E25" s="231"/>
      <c r="F25" s="165"/>
      <c r="G25" s="71"/>
      <c r="H25" s="230"/>
      <c r="I25" s="231"/>
      <c r="J25" s="198"/>
    </row>
    <row r="26" spans="1:10" ht="78" customHeight="1">
      <c r="A26" s="15" t="s">
        <v>77</v>
      </c>
      <c r="B26" s="42" t="s">
        <v>119</v>
      </c>
      <c r="C26" s="87">
        <v>209566.13</v>
      </c>
      <c r="D26" s="171"/>
      <c r="E26" s="172"/>
      <c r="F26" s="95">
        <v>0</v>
      </c>
      <c r="G26" s="12"/>
      <c r="H26" s="171">
        <v>-100</v>
      </c>
      <c r="I26" s="172"/>
      <c r="J26" s="29"/>
    </row>
    <row r="27" spans="1:10" ht="30">
      <c r="A27" s="7" t="s">
        <v>78</v>
      </c>
      <c r="B27" s="13" t="s">
        <v>120</v>
      </c>
      <c r="C27" s="96">
        <v>0</v>
      </c>
      <c r="D27" s="171"/>
      <c r="E27" s="172"/>
      <c r="F27" s="95">
        <v>256342</v>
      </c>
      <c r="G27" s="12"/>
      <c r="H27" s="171">
        <v>100</v>
      </c>
      <c r="I27" s="172"/>
      <c r="J27" s="29"/>
    </row>
    <row r="28" spans="1:10" ht="15">
      <c r="A28" s="7" t="s">
        <v>133</v>
      </c>
      <c r="B28" s="13" t="s">
        <v>204</v>
      </c>
      <c r="C28" s="13"/>
      <c r="D28" s="171"/>
      <c r="E28" s="172"/>
      <c r="F28" s="12"/>
      <c r="G28" s="12"/>
      <c r="H28" s="171"/>
      <c r="I28" s="172"/>
      <c r="J28" s="29"/>
    </row>
    <row r="29" spans="1:10" ht="60">
      <c r="A29" s="7" t="s">
        <v>134</v>
      </c>
      <c r="B29" s="13" t="s">
        <v>205</v>
      </c>
      <c r="C29" s="90">
        <v>670060</v>
      </c>
      <c r="D29" s="191"/>
      <c r="E29" s="192"/>
      <c r="F29" s="89">
        <v>70350.03</v>
      </c>
      <c r="G29" s="89"/>
      <c r="H29" s="193">
        <f>(F29/C29)*100-100</f>
        <v>-89.50093573709817</v>
      </c>
      <c r="I29" s="194"/>
      <c r="J29" s="29"/>
    </row>
    <row r="30" spans="1:10" ht="15">
      <c r="A30" s="7" t="s">
        <v>135</v>
      </c>
      <c r="B30" s="13" t="s">
        <v>121</v>
      </c>
      <c r="C30" s="13"/>
      <c r="D30" s="171"/>
      <c r="E30" s="172"/>
      <c r="F30" s="12"/>
      <c r="G30" s="12"/>
      <c r="H30" s="171"/>
      <c r="I30" s="172"/>
      <c r="J30" s="29"/>
    </row>
    <row r="31" spans="1:10" ht="30">
      <c r="A31" s="7" t="s">
        <v>210</v>
      </c>
      <c r="B31" s="13" t="s">
        <v>207</v>
      </c>
      <c r="C31" s="13"/>
      <c r="D31" s="171"/>
      <c r="E31" s="172"/>
      <c r="F31" s="12"/>
      <c r="G31" s="12"/>
      <c r="H31" s="171"/>
      <c r="I31" s="172"/>
      <c r="J31" s="29"/>
    </row>
    <row r="32" spans="1:10" ht="15">
      <c r="A32" s="7" t="s">
        <v>211</v>
      </c>
      <c r="B32" s="13" t="s">
        <v>124</v>
      </c>
      <c r="C32" s="90">
        <v>2018599.39</v>
      </c>
      <c r="D32" s="191"/>
      <c r="E32" s="192"/>
      <c r="F32" s="89">
        <v>3599458.61</v>
      </c>
      <c r="G32" s="89"/>
      <c r="H32" s="193">
        <f>(F32/C32)*100-100</f>
        <v>78.31465856135031</v>
      </c>
      <c r="I32" s="194"/>
      <c r="J32" s="29"/>
    </row>
    <row r="33" spans="1:10" ht="30">
      <c r="A33" s="7" t="s">
        <v>212</v>
      </c>
      <c r="B33" s="41" t="s">
        <v>209</v>
      </c>
      <c r="C33" s="85">
        <v>162426.18</v>
      </c>
      <c r="D33" s="191"/>
      <c r="E33" s="192"/>
      <c r="F33" s="89"/>
      <c r="G33" s="89"/>
      <c r="H33" s="203">
        <v>-100</v>
      </c>
      <c r="I33" s="204"/>
      <c r="J33" s="29"/>
    </row>
    <row r="34" spans="1:10" ht="30">
      <c r="A34" s="17" t="s">
        <v>358</v>
      </c>
      <c r="B34" s="41" t="s">
        <v>357</v>
      </c>
      <c r="C34" s="85">
        <v>30278.72</v>
      </c>
      <c r="D34" s="91"/>
      <c r="E34" s="92"/>
      <c r="F34" s="89"/>
      <c r="G34" s="89"/>
      <c r="H34" s="199">
        <v>-100</v>
      </c>
      <c r="I34" s="200"/>
      <c r="J34" s="29"/>
    </row>
    <row r="35" spans="1:10" ht="15">
      <c r="A35" s="65"/>
      <c r="B35" s="66"/>
      <c r="C35" s="69"/>
      <c r="D35" s="175"/>
      <c r="E35" s="175"/>
      <c r="F35" s="67"/>
      <c r="G35" s="67"/>
      <c r="H35" s="175"/>
      <c r="I35" s="175"/>
      <c r="J35" s="68"/>
    </row>
    <row r="36" spans="1:10" ht="30.75" customHeight="1">
      <c r="A36" s="46" t="s">
        <v>136</v>
      </c>
      <c r="B36" s="209" t="s">
        <v>226</v>
      </c>
      <c r="C36" s="210"/>
      <c r="D36" s="210"/>
      <c r="E36" s="210"/>
      <c r="F36" s="210"/>
      <c r="G36" s="210"/>
      <c r="H36" s="210"/>
      <c r="I36" s="210"/>
      <c r="J36" s="211"/>
    </row>
    <row r="37" spans="1:10" ht="92.25" customHeight="1">
      <c r="A37" s="65"/>
      <c r="B37" s="24" t="s">
        <v>296</v>
      </c>
      <c r="C37" s="24" t="s">
        <v>251</v>
      </c>
      <c r="D37" s="4" t="s">
        <v>1</v>
      </c>
      <c r="E37" s="4" t="s">
        <v>256</v>
      </c>
      <c r="F37" s="4" t="s">
        <v>252</v>
      </c>
      <c r="G37" s="4" t="s">
        <v>253</v>
      </c>
      <c r="H37" s="4" t="s">
        <v>257</v>
      </c>
      <c r="I37" s="4" t="s">
        <v>254</v>
      </c>
      <c r="J37" s="4" t="s">
        <v>255</v>
      </c>
    </row>
    <row r="38" spans="1:10" ht="15">
      <c r="A38" s="65" t="s">
        <v>80</v>
      </c>
      <c r="B38" s="243" t="s">
        <v>297</v>
      </c>
      <c r="C38" s="243"/>
      <c r="D38" s="243"/>
      <c r="E38" s="243"/>
      <c r="F38" s="243"/>
      <c r="G38" s="243"/>
      <c r="H38" s="243"/>
      <c r="I38" s="243"/>
      <c r="J38" s="243"/>
    </row>
    <row r="39" spans="1:10" ht="75">
      <c r="A39" s="65" t="s">
        <v>293</v>
      </c>
      <c r="B39" s="24" t="str">
        <f>'[1]качество'!$B$9:$J$9</f>
        <v>Первичная доврачебная медико-санитарная помощь</v>
      </c>
      <c r="C39" s="97" t="s">
        <v>359</v>
      </c>
      <c r="D39" s="24" t="s">
        <v>360</v>
      </c>
      <c r="E39" s="24" t="s">
        <v>361</v>
      </c>
      <c r="F39" s="24">
        <v>1300</v>
      </c>
      <c r="G39" s="24">
        <v>1298</v>
      </c>
      <c r="H39" s="98">
        <f>G39/F39</f>
        <v>0.9984615384615385</v>
      </c>
      <c r="I39" s="24"/>
      <c r="J39" s="24" t="s">
        <v>362</v>
      </c>
    </row>
    <row r="40" spans="1:10" ht="60">
      <c r="A40" s="65" t="s">
        <v>294</v>
      </c>
      <c r="B40" s="24" t="s">
        <v>363</v>
      </c>
      <c r="C40" s="24" t="s">
        <v>364</v>
      </c>
      <c r="D40" s="24" t="str">
        <f aca="true" t="shared" si="0" ref="D40:E42">D39</f>
        <v>количество посещений</v>
      </c>
      <c r="E40" s="24" t="str">
        <f t="shared" si="0"/>
        <v>посещение</v>
      </c>
      <c r="F40" s="24">
        <v>2000</v>
      </c>
      <c r="G40" s="24">
        <v>1997</v>
      </c>
      <c r="H40" s="98">
        <f>G40/F40</f>
        <v>0.9985</v>
      </c>
      <c r="I40" s="24"/>
      <c r="J40" s="24" t="s">
        <v>362</v>
      </c>
    </row>
    <row r="41" spans="1:10" ht="60">
      <c r="A41" s="189" t="s">
        <v>92</v>
      </c>
      <c r="B41" s="201" t="s">
        <v>365</v>
      </c>
      <c r="C41" s="24" t="s">
        <v>366</v>
      </c>
      <c r="D41" s="24" t="str">
        <f t="shared" si="0"/>
        <v>количество посещений</v>
      </c>
      <c r="E41" s="24" t="str">
        <f t="shared" si="0"/>
        <v>посещение</v>
      </c>
      <c r="F41" s="24">
        <v>10</v>
      </c>
      <c r="G41" s="24">
        <v>11</v>
      </c>
      <c r="H41" s="98">
        <f>G41/F41</f>
        <v>1.1</v>
      </c>
      <c r="I41" s="24"/>
      <c r="J41" s="24" t="s">
        <v>362</v>
      </c>
    </row>
    <row r="42" spans="1:10" ht="60">
      <c r="A42" s="190"/>
      <c r="B42" s="202"/>
      <c r="C42" s="24" t="s">
        <v>367</v>
      </c>
      <c r="D42" s="24" t="str">
        <f t="shared" si="0"/>
        <v>количество посещений</v>
      </c>
      <c r="E42" s="24" t="str">
        <f t="shared" si="0"/>
        <v>посещение</v>
      </c>
      <c r="F42" s="24">
        <v>1340</v>
      </c>
      <c r="G42" s="24">
        <v>1223</v>
      </c>
      <c r="H42" s="98">
        <f>G42/F42</f>
        <v>0.9126865671641791</v>
      </c>
      <c r="I42" s="24"/>
      <c r="J42" s="24" t="s">
        <v>362</v>
      </c>
    </row>
    <row r="43" spans="1:10" ht="75">
      <c r="A43" s="100" t="s">
        <v>333</v>
      </c>
      <c r="B43" s="99" t="s">
        <v>368</v>
      </c>
      <c r="C43" s="24" t="s">
        <v>369</v>
      </c>
      <c r="D43" s="24" t="s">
        <v>370</v>
      </c>
      <c r="E43" s="24" t="s">
        <v>371</v>
      </c>
      <c r="F43" s="24">
        <v>8059</v>
      </c>
      <c r="G43" s="24">
        <v>7946</v>
      </c>
      <c r="H43" s="98">
        <f>G43/F43</f>
        <v>0.9859784092319146</v>
      </c>
      <c r="I43" s="24"/>
      <c r="J43" s="24" t="s">
        <v>372</v>
      </c>
    </row>
    <row r="44" spans="1:10" ht="90">
      <c r="A44" s="65"/>
      <c r="B44" s="24" t="s">
        <v>250</v>
      </c>
      <c r="C44" s="24" t="s">
        <v>251</v>
      </c>
      <c r="D44" s="4" t="s">
        <v>1</v>
      </c>
      <c r="E44" s="4" t="s">
        <v>259</v>
      </c>
      <c r="F44" s="4" t="s">
        <v>252</v>
      </c>
      <c r="G44" s="4" t="s">
        <v>253</v>
      </c>
      <c r="H44" s="171" t="s">
        <v>254</v>
      </c>
      <c r="I44" s="172"/>
      <c r="J44" s="4" t="s">
        <v>255</v>
      </c>
    </row>
    <row r="45" spans="1:10" ht="15">
      <c r="A45" s="65" t="s">
        <v>81</v>
      </c>
      <c r="B45" s="158" t="s">
        <v>258</v>
      </c>
      <c r="C45" s="158"/>
      <c r="D45" s="158"/>
      <c r="E45" s="158"/>
      <c r="F45" s="158"/>
      <c r="G45" s="158"/>
      <c r="H45" s="158"/>
      <c r="I45" s="158"/>
      <c r="J45" s="158"/>
    </row>
    <row r="46" spans="1:10" ht="15">
      <c r="A46" s="65" t="s">
        <v>295</v>
      </c>
      <c r="B46" s="24"/>
      <c r="C46" s="24"/>
      <c r="D46" s="4"/>
      <c r="E46" s="4"/>
      <c r="F46" s="4"/>
      <c r="G46" s="4"/>
      <c r="H46" s="171"/>
      <c r="I46" s="172"/>
      <c r="J46" s="4"/>
    </row>
    <row r="47" spans="1:10" ht="15">
      <c r="A47" s="65" t="s">
        <v>94</v>
      </c>
      <c r="B47" s="24"/>
      <c r="C47" s="24"/>
      <c r="D47" s="4"/>
      <c r="E47" s="4"/>
      <c r="F47" s="4"/>
      <c r="G47" s="4"/>
      <c r="H47" s="171"/>
      <c r="I47" s="172"/>
      <c r="J47" s="4"/>
    </row>
    <row r="48" spans="1:10" ht="22.5" customHeight="1">
      <c r="A48" s="65" t="s">
        <v>62</v>
      </c>
      <c r="B48" s="24"/>
      <c r="C48" s="24"/>
      <c r="D48" s="4"/>
      <c r="E48" s="4"/>
      <c r="F48" s="4"/>
      <c r="G48" s="4"/>
      <c r="H48" s="171"/>
      <c r="I48" s="172"/>
      <c r="J48" s="4"/>
    </row>
    <row r="49" spans="1:10" ht="15" customHeight="1">
      <c r="A49" s="46" t="s">
        <v>143</v>
      </c>
      <c r="B49" s="183" t="s">
        <v>44</v>
      </c>
      <c r="C49" s="184"/>
      <c r="D49" s="184"/>
      <c r="E49" s="184"/>
      <c r="F49" s="184"/>
      <c r="G49" s="184"/>
      <c r="H49" s="184"/>
      <c r="I49" s="184"/>
      <c r="J49" s="188"/>
    </row>
    <row r="50" spans="1:10" ht="21.75" customHeight="1">
      <c r="A50" s="205" t="s">
        <v>0</v>
      </c>
      <c r="B50" s="158" t="s">
        <v>137</v>
      </c>
      <c r="C50" s="171" t="s">
        <v>138</v>
      </c>
      <c r="D50" s="175"/>
      <c r="E50" s="172"/>
      <c r="F50" s="176" t="s">
        <v>139</v>
      </c>
      <c r="G50" s="176"/>
      <c r="H50" s="199" t="s">
        <v>48</v>
      </c>
      <c r="I50" s="225"/>
      <c r="J50" s="200"/>
    </row>
    <row r="51" spans="1:10" ht="45" customHeight="1">
      <c r="A51" s="205"/>
      <c r="B51" s="158"/>
      <c r="C51" s="4" t="s">
        <v>126</v>
      </c>
      <c r="D51" s="175" t="s">
        <v>142</v>
      </c>
      <c r="E51" s="172"/>
      <c r="F51" s="4" t="s">
        <v>126</v>
      </c>
      <c r="G51" s="4" t="s">
        <v>142</v>
      </c>
      <c r="H51" s="171" t="s">
        <v>126</v>
      </c>
      <c r="I51" s="172"/>
      <c r="J51" s="4" t="s">
        <v>142</v>
      </c>
    </row>
    <row r="52" spans="1:10" ht="15">
      <c r="A52" s="17" t="s">
        <v>103</v>
      </c>
      <c r="B52" s="13" t="s">
        <v>126</v>
      </c>
      <c r="C52" s="72">
        <f>SUM(C53:C54)</f>
        <v>326812</v>
      </c>
      <c r="D52" s="159">
        <f>SUM(D53:E54)</f>
        <v>12462</v>
      </c>
      <c r="E52" s="160"/>
      <c r="F52" s="12">
        <f>SUM(F53:F54)</f>
        <v>377273</v>
      </c>
      <c r="G52" s="12">
        <f>SUM(G53:G54)</f>
        <v>36419</v>
      </c>
      <c r="H52" s="207">
        <f>F52/C52-100%</f>
        <v>0.15440375506407356</v>
      </c>
      <c r="I52" s="208"/>
      <c r="J52" s="83">
        <f>G52/D52-100%</f>
        <v>1.922404108489809</v>
      </c>
    </row>
    <row r="53" spans="1:10" ht="15">
      <c r="A53" s="17" t="s">
        <v>108</v>
      </c>
      <c r="B53" s="13" t="s">
        <v>140</v>
      </c>
      <c r="C53" s="72">
        <v>326812</v>
      </c>
      <c r="D53" s="229">
        <v>12462</v>
      </c>
      <c r="E53" s="160"/>
      <c r="F53" s="12">
        <f>340854+36419</f>
        <v>377273</v>
      </c>
      <c r="G53" s="12">
        <v>36419</v>
      </c>
      <c r="H53" s="207">
        <f>F53/C53-100%</f>
        <v>0.15440375506407356</v>
      </c>
      <c r="I53" s="208"/>
      <c r="J53" s="83">
        <f>G53/D53-100%</f>
        <v>1.922404108489809</v>
      </c>
    </row>
    <row r="54" spans="1:10" ht="30">
      <c r="A54" s="17" t="s">
        <v>114</v>
      </c>
      <c r="B54" s="13" t="s">
        <v>141</v>
      </c>
      <c r="C54" s="72"/>
      <c r="D54" s="229"/>
      <c r="E54" s="160"/>
      <c r="F54" s="12"/>
      <c r="G54" s="12"/>
      <c r="H54" s="171"/>
      <c r="I54" s="172"/>
      <c r="J54" s="29"/>
    </row>
    <row r="55" spans="1:10" ht="15" customHeight="1">
      <c r="A55" s="47" t="s">
        <v>149</v>
      </c>
      <c r="B55" s="183" t="s">
        <v>19</v>
      </c>
      <c r="C55" s="184"/>
      <c r="D55" s="184"/>
      <c r="E55" s="184"/>
      <c r="F55" s="184"/>
      <c r="G55" s="184"/>
      <c r="H55" s="184"/>
      <c r="I55" s="184"/>
      <c r="J55" s="188"/>
    </row>
    <row r="56" spans="1:10" s="44" customFormat="1" ht="48" customHeight="1">
      <c r="A56" s="11" t="s">
        <v>0</v>
      </c>
      <c r="B56" s="159" t="s">
        <v>144</v>
      </c>
      <c r="C56" s="229"/>
      <c r="D56" s="159" t="s">
        <v>126</v>
      </c>
      <c r="E56" s="160"/>
      <c r="F56" s="159" t="s">
        <v>145</v>
      </c>
      <c r="G56" s="160"/>
      <c r="H56" s="159" t="s">
        <v>146</v>
      </c>
      <c r="I56" s="229"/>
      <c r="J56" s="160"/>
    </row>
    <row r="57" spans="1:10" ht="42.75" customHeight="1">
      <c r="A57" s="8" t="s">
        <v>155</v>
      </c>
      <c r="B57" s="171" t="s">
        <v>147</v>
      </c>
      <c r="C57" s="175"/>
      <c r="D57" s="171">
        <f>F57+H57</f>
        <v>27</v>
      </c>
      <c r="E57" s="172"/>
      <c r="F57" s="176">
        <v>9</v>
      </c>
      <c r="G57" s="176"/>
      <c r="H57" s="171">
        <v>18</v>
      </c>
      <c r="I57" s="175"/>
      <c r="J57" s="172"/>
    </row>
    <row r="58" spans="1:10" ht="45" customHeight="1">
      <c r="A58" s="8" t="s">
        <v>156</v>
      </c>
      <c r="B58" s="171" t="s">
        <v>148</v>
      </c>
      <c r="C58" s="175"/>
      <c r="D58" s="171">
        <f>F58+H58</f>
        <v>3</v>
      </c>
      <c r="E58" s="172"/>
      <c r="F58" s="176">
        <v>1</v>
      </c>
      <c r="G58" s="176"/>
      <c r="H58" s="171">
        <v>2</v>
      </c>
      <c r="I58" s="175"/>
      <c r="J58" s="172"/>
    </row>
    <row r="59" spans="1:10" ht="15" customHeight="1">
      <c r="A59" s="45" t="s">
        <v>159</v>
      </c>
      <c r="B59" s="226" t="s">
        <v>150</v>
      </c>
      <c r="C59" s="227"/>
      <c r="D59" s="227"/>
      <c r="E59" s="227"/>
      <c r="F59" s="227"/>
      <c r="G59" s="227"/>
      <c r="H59" s="227"/>
      <c r="I59" s="227"/>
      <c r="J59" s="228"/>
    </row>
    <row r="60" spans="1:10" ht="15" customHeight="1">
      <c r="A60" s="7" t="s">
        <v>166</v>
      </c>
      <c r="B60" s="167" t="s">
        <v>157</v>
      </c>
      <c r="C60" s="168"/>
      <c r="D60" s="168"/>
      <c r="E60" s="168"/>
      <c r="F60" s="168"/>
      <c r="G60" s="168"/>
      <c r="H60" s="168"/>
      <c r="I60" s="168"/>
      <c r="J60" s="169"/>
    </row>
    <row r="61" spans="1:10" ht="35.25" customHeight="1">
      <c r="A61" s="205" t="s">
        <v>0</v>
      </c>
      <c r="B61" s="258" t="s">
        <v>1</v>
      </c>
      <c r="C61" s="259"/>
      <c r="D61" s="259"/>
      <c r="E61" s="260"/>
      <c r="F61" s="176" t="s">
        <v>218</v>
      </c>
      <c r="G61" s="176"/>
      <c r="H61" s="171" t="s">
        <v>153</v>
      </c>
      <c r="I61" s="175"/>
      <c r="J61" s="172"/>
    </row>
    <row r="62" spans="1:10" ht="44.25" customHeight="1">
      <c r="A62" s="205"/>
      <c r="B62" s="238"/>
      <c r="C62" s="261"/>
      <c r="D62" s="261"/>
      <c r="E62" s="239"/>
      <c r="F62" s="4" t="s">
        <v>151</v>
      </c>
      <c r="G62" s="4" t="s">
        <v>152</v>
      </c>
      <c r="H62" s="171" t="s">
        <v>151</v>
      </c>
      <c r="I62" s="172"/>
      <c r="J62" s="12" t="s">
        <v>154</v>
      </c>
    </row>
    <row r="63" spans="1:10" ht="15">
      <c r="A63" s="40" t="s">
        <v>227</v>
      </c>
      <c r="B63" s="167" t="s">
        <v>268</v>
      </c>
      <c r="C63" s="168"/>
      <c r="D63" s="168"/>
      <c r="E63" s="169"/>
      <c r="F63" s="101">
        <v>441533.44</v>
      </c>
      <c r="G63" s="101">
        <v>441533.44</v>
      </c>
      <c r="H63" s="191">
        <v>441533.44</v>
      </c>
      <c r="I63" s="192"/>
      <c r="J63" s="101">
        <v>441533.44</v>
      </c>
    </row>
    <row r="64" spans="1:10" ht="15">
      <c r="A64" s="40" t="s">
        <v>228</v>
      </c>
      <c r="B64" s="219" t="s">
        <v>126</v>
      </c>
      <c r="C64" s="220"/>
      <c r="D64" s="220"/>
      <c r="E64" s="221"/>
      <c r="F64" s="195">
        <v>19196833</v>
      </c>
      <c r="G64" s="195">
        <v>17971784.42</v>
      </c>
      <c r="H64" s="256">
        <v>19196833</v>
      </c>
      <c r="I64" s="257"/>
      <c r="J64" s="86">
        <v>17938129.35</v>
      </c>
    </row>
    <row r="65" spans="1:10" ht="15" customHeight="1">
      <c r="A65" s="49"/>
      <c r="B65" s="222" t="s">
        <v>282</v>
      </c>
      <c r="C65" s="223"/>
      <c r="D65" s="223"/>
      <c r="E65" s="224"/>
      <c r="F65" s="196"/>
      <c r="G65" s="196"/>
      <c r="H65" s="214"/>
      <c r="I65" s="215"/>
      <c r="J65" s="88"/>
    </row>
    <row r="66" spans="1:10" ht="15">
      <c r="A66" s="17" t="s">
        <v>269</v>
      </c>
      <c r="B66" s="173" t="s">
        <v>300</v>
      </c>
      <c r="C66" s="216"/>
      <c r="D66" s="216"/>
      <c r="E66" s="174"/>
      <c r="F66" s="89">
        <v>13522255</v>
      </c>
      <c r="G66" s="89">
        <v>13522255</v>
      </c>
      <c r="H66" s="191">
        <v>13522255</v>
      </c>
      <c r="I66" s="192"/>
      <c r="J66" s="102">
        <v>13744941.93</v>
      </c>
    </row>
    <row r="67" spans="1:10" ht="15" customHeight="1">
      <c r="A67" s="17" t="s">
        <v>298</v>
      </c>
      <c r="B67" s="167" t="s">
        <v>373</v>
      </c>
      <c r="C67" s="168"/>
      <c r="D67" s="168"/>
      <c r="E67" s="169"/>
      <c r="F67" s="89">
        <v>2681469</v>
      </c>
      <c r="G67" s="89">
        <v>2681469</v>
      </c>
      <c r="H67" s="191">
        <v>2681469</v>
      </c>
      <c r="I67" s="192"/>
      <c r="J67" s="102">
        <v>2634407.53</v>
      </c>
    </row>
    <row r="68" spans="1:10" ht="15">
      <c r="A68" s="17" t="s">
        <v>299</v>
      </c>
      <c r="B68" s="167" t="s">
        <v>374</v>
      </c>
      <c r="C68" s="168"/>
      <c r="D68" s="168"/>
      <c r="E68" s="169"/>
      <c r="F68" s="89">
        <v>10840786</v>
      </c>
      <c r="G68" s="89">
        <v>10840786</v>
      </c>
      <c r="H68" s="191">
        <v>10840786</v>
      </c>
      <c r="I68" s="192"/>
      <c r="J68" s="102">
        <v>11110534.4</v>
      </c>
    </row>
    <row r="69" spans="1:10" ht="13.5" customHeight="1">
      <c r="A69" s="17" t="s">
        <v>270</v>
      </c>
      <c r="B69" s="173" t="s">
        <v>271</v>
      </c>
      <c r="C69" s="216"/>
      <c r="D69" s="216"/>
      <c r="E69" s="174"/>
      <c r="F69" s="89">
        <v>5674578</v>
      </c>
      <c r="G69" s="89">
        <v>4449529.42</v>
      </c>
      <c r="H69" s="191">
        <v>5674578</v>
      </c>
      <c r="I69" s="192"/>
      <c r="J69" s="102">
        <v>4193187.42</v>
      </c>
    </row>
    <row r="70" spans="1:10" ht="44.25" customHeight="1">
      <c r="A70" s="17" t="s">
        <v>272</v>
      </c>
      <c r="B70" s="167" t="s">
        <v>375</v>
      </c>
      <c r="C70" s="168"/>
      <c r="D70" s="168"/>
      <c r="E70" s="169"/>
      <c r="F70" s="96">
        <v>2661816</v>
      </c>
      <c r="G70" s="96">
        <v>2661816</v>
      </c>
      <c r="H70" s="232">
        <v>2661816</v>
      </c>
      <c r="I70" s="233"/>
      <c r="J70" s="96">
        <v>2505096</v>
      </c>
    </row>
    <row r="71" spans="1:10" ht="15">
      <c r="A71" s="17" t="s">
        <v>273</v>
      </c>
      <c r="B71" s="167" t="s">
        <v>376</v>
      </c>
      <c r="C71" s="168"/>
      <c r="D71" s="168"/>
      <c r="E71" s="169"/>
      <c r="F71" s="96">
        <v>3012762</v>
      </c>
      <c r="G71" s="24">
        <v>1787713.42</v>
      </c>
      <c r="H71" s="232">
        <v>3012762</v>
      </c>
      <c r="I71" s="233"/>
      <c r="J71" s="79">
        <v>1688091.42</v>
      </c>
    </row>
    <row r="72" spans="1:10" ht="15">
      <c r="A72" s="17" t="s">
        <v>62</v>
      </c>
      <c r="B72" s="173"/>
      <c r="C72" s="216"/>
      <c r="D72" s="216"/>
      <c r="E72" s="174"/>
      <c r="F72" s="13"/>
      <c r="G72" s="13"/>
      <c r="H72" s="159"/>
      <c r="I72" s="160"/>
      <c r="J72" s="79"/>
    </row>
    <row r="73" spans="1:10" ht="15">
      <c r="A73" s="17" t="s">
        <v>229</v>
      </c>
      <c r="B73" s="173" t="s">
        <v>274</v>
      </c>
      <c r="C73" s="216"/>
      <c r="D73" s="216"/>
      <c r="E73" s="174"/>
      <c r="F73" s="89">
        <f>F63+F64-J64</f>
        <v>1700237.0899999999</v>
      </c>
      <c r="G73" s="89">
        <f>SUM(G63+G64-J64)</f>
        <v>475188.51000000164</v>
      </c>
      <c r="H73" s="191">
        <f>H63+H64-J64</f>
        <v>1700237.0899999999</v>
      </c>
      <c r="I73" s="192"/>
      <c r="J73" s="102">
        <f>J63+G64-J64</f>
        <v>475188.51000000164</v>
      </c>
    </row>
    <row r="74" spans="1:10" ht="15" customHeight="1">
      <c r="A74" s="17" t="s">
        <v>167</v>
      </c>
      <c r="B74" s="173" t="s">
        <v>158</v>
      </c>
      <c r="C74" s="216"/>
      <c r="D74" s="216"/>
      <c r="E74" s="216"/>
      <c r="F74" s="216"/>
      <c r="G74" s="216"/>
      <c r="H74" s="216"/>
      <c r="I74" s="216"/>
      <c r="J74" s="174"/>
    </row>
    <row r="75" spans="1:10" ht="30" customHeight="1">
      <c r="A75" s="205" t="s">
        <v>0</v>
      </c>
      <c r="B75" s="249" t="s">
        <v>1</v>
      </c>
      <c r="C75" s="250"/>
      <c r="D75" s="250"/>
      <c r="E75" s="251"/>
      <c r="F75" s="158" t="s">
        <v>218</v>
      </c>
      <c r="G75" s="158"/>
      <c r="H75" s="159" t="s">
        <v>153</v>
      </c>
      <c r="I75" s="229"/>
      <c r="J75" s="160"/>
    </row>
    <row r="76" spans="1:10" ht="45">
      <c r="A76" s="206"/>
      <c r="B76" s="246"/>
      <c r="C76" s="247"/>
      <c r="D76" s="247"/>
      <c r="E76" s="248"/>
      <c r="F76" s="80" t="s">
        <v>151</v>
      </c>
      <c r="G76" s="80" t="s">
        <v>152</v>
      </c>
      <c r="H76" s="159" t="s">
        <v>151</v>
      </c>
      <c r="I76" s="160"/>
      <c r="J76" s="80" t="s">
        <v>154</v>
      </c>
    </row>
    <row r="77" spans="1:10" ht="15">
      <c r="A77" s="40" t="s">
        <v>230</v>
      </c>
      <c r="B77" s="173" t="s">
        <v>268</v>
      </c>
      <c r="C77" s="216"/>
      <c r="D77" s="216"/>
      <c r="E77" s="174"/>
      <c r="F77" s="101">
        <v>1434932.05</v>
      </c>
      <c r="G77" s="101">
        <v>1434932.05</v>
      </c>
      <c r="H77" s="191">
        <v>1434932.05</v>
      </c>
      <c r="I77" s="192"/>
      <c r="J77" s="101">
        <v>1434932.05</v>
      </c>
    </row>
    <row r="78" spans="1:10" ht="15">
      <c r="A78" s="40" t="s">
        <v>231</v>
      </c>
      <c r="B78" s="249" t="s">
        <v>126</v>
      </c>
      <c r="C78" s="250"/>
      <c r="D78" s="250"/>
      <c r="E78" s="251"/>
      <c r="F78" s="263">
        <v>37230600</v>
      </c>
      <c r="G78" s="212">
        <v>31014766.46</v>
      </c>
      <c r="H78" s="234">
        <v>37230600</v>
      </c>
      <c r="I78" s="235"/>
      <c r="J78" s="255">
        <f>SUM(J82+J80)</f>
        <v>30910268.909999996</v>
      </c>
    </row>
    <row r="79" spans="1:10" ht="15" customHeight="1">
      <c r="A79" s="49"/>
      <c r="B79" s="246" t="s">
        <v>282</v>
      </c>
      <c r="C79" s="247"/>
      <c r="D79" s="247"/>
      <c r="E79" s="248"/>
      <c r="F79" s="264"/>
      <c r="G79" s="213"/>
      <c r="H79" s="236"/>
      <c r="I79" s="237"/>
      <c r="J79" s="213"/>
    </row>
    <row r="80" spans="1:10" ht="35.25" customHeight="1">
      <c r="A80" s="49" t="s">
        <v>275</v>
      </c>
      <c r="B80" s="167" t="s">
        <v>205</v>
      </c>
      <c r="C80" s="168"/>
      <c r="D80" s="168"/>
      <c r="E80" s="169"/>
      <c r="F80" s="93">
        <v>35950600</v>
      </c>
      <c r="G80" s="93">
        <v>30686563.88</v>
      </c>
      <c r="H80" s="191">
        <v>35950600</v>
      </c>
      <c r="I80" s="192"/>
      <c r="J80" s="93">
        <v>30606346.33</v>
      </c>
    </row>
    <row r="81" spans="1:10" ht="15">
      <c r="A81" s="17" t="s">
        <v>276</v>
      </c>
      <c r="B81" s="167" t="s">
        <v>377</v>
      </c>
      <c r="C81" s="168"/>
      <c r="D81" s="168"/>
      <c r="E81" s="169"/>
      <c r="F81" s="89">
        <v>900000</v>
      </c>
      <c r="G81" s="89">
        <v>24280</v>
      </c>
      <c r="H81" s="191">
        <v>900000</v>
      </c>
      <c r="I81" s="192"/>
      <c r="J81" s="78"/>
    </row>
    <row r="82" spans="1:10" ht="15">
      <c r="A82" s="17" t="s">
        <v>378</v>
      </c>
      <c r="B82" s="167" t="s">
        <v>379</v>
      </c>
      <c r="C82" s="168"/>
      <c r="D82" s="168"/>
      <c r="E82" s="169"/>
      <c r="F82" s="89">
        <v>380000</v>
      </c>
      <c r="G82" s="89">
        <v>303922.58</v>
      </c>
      <c r="H82" s="252">
        <v>380000</v>
      </c>
      <c r="I82" s="253"/>
      <c r="J82" s="89">
        <v>303922.58</v>
      </c>
    </row>
    <row r="83" spans="1:10" ht="15">
      <c r="A83" s="17" t="s">
        <v>232</v>
      </c>
      <c r="B83" s="167" t="s">
        <v>274</v>
      </c>
      <c r="C83" s="168"/>
      <c r="D83" s="168"/>
      <c r="E83" s="169"/>
      <c r="F83" s="89">
        <f>SUM(F77+F78-J78)</f>
        <v>7755263.140000001</v>
      </c>
      <c r="G83" s="89">
        <f>SUM(G77+G78-J78)</f>
        <v>1539429.6000000052</v>
      </c>
      <c r="H83" s="262">
        <v>7755263.140000001</v>
      </c>
      <c r="I83" s="262"/>
      <c r="J83" s="89">
        <f>SUM(G77+G78-J78)</f>
        <v>1539429.6000000052</v>
      </c>
    </row>
    <row r="84" spans="1:10" ht="15" customHeight="1">
      <c r="A84" s="17" t="s">
        <v>168</v>
      </c>
      <c r="B84" s="167" t="s">
        <v>221</v>
      </c>
      <c r="C84" s="168"/>
      <c r="D84" s="168"/>
      <c r="E84" s="168"/>
      <c r="F84" s="168"/>
      <c r="G84" s="168"/>
      <c r="H84" s="168"/>
      <c r="I84" s="168"/>
      <c r="J84" s="169"/>
    </row>
    <row r="85" spans="1:10" ht="30" customHeight="1">
      <c r="A85" s="205" t="s">
        <v>0</v>
      </c>
      <c r="B85" s="219" t="s">
        <v>1</v>
      </c>
      <c r="C85" s="220"/>
      <c r="D85" s="220"/>
      <c r="E85" s="221"/>
      <c r="F85" s="176" t="s">
        <v>218</v>
      </c>
      <c r="G85" s="176"/>
      <c r="H85" s="171" t="s">
        <v>153</v>
      </c>
      <c r="I85" s="175"/>
      <c r="J85" s="172"/>
    </row>
    <row r="86" spans="1:10" ht="45">
      <c r="A86" s="206"/>
      <c r="B86" s="222"/>
      <c r="C86" s="223"/>
      <c r="D86" s="223"/>
      <c r="E86" s="224"/>
      <c r="F86" s="39" t="s">
        <v>151</v>
      </c>
      <c r="G86" s="39" t="s">
        <v>152</v>
      </c>
      <c r="H86" s="171" t="s">
        <v>151</v>
      </c>
      <c r="I86" s="172"/>
      <c r="J86" s="39" t="s">
        <v>154</v>
      </c>
    </row>
    <row r="87" spans="1:10" ht="15">
      <c r="A87" s="40" t="s">
        <v>233</v>
      </c>
      <c r="B87" s="167" t="s">
        <v>268</v>
      </c>
      <c r="C87" s="168"/>
      <c r="D87" s="168"/>
      <c r="E87" s="169"/>
      <c r="F87" s="103">
        <v>2325412.79</v>
      </c>
      <c r="G87" s="103">
        <v>2325412.79</v>
      </c>
      <c r="H87" s="254">
        <v>2325412.79</v>
      </c>
      <c r="I87" s="254"/>
      <c r="J87" s="102">
        <v>2325412.79</v>
      </c>
    </row>
    <row r="88" spans="1:10" ht="15">
      <c r="A88" s="40" t="s">
        <v>234</v>
      </c>
      <c r="B88" s="219" t="s">
        <v>126</v>
      </c>
      <c r="C88" s="220"/>
      <c r="D88" s="220"/>
      <c r="E88" s="221"/>
      <c r="F88" s="217">
        <v>201086373.9</v>
      </c>
      <c r="G88" s="217">
        <v>186002863.09</v>
      </c>
      <c r="H88" s="241"/>
      <c r="I88" s="242"/>
      <c r="J88" s="197">
        <v>186781816.7</v>
      </c>
    </row>
    <row r="89" spans="1:10" ht="15" customHeight="1">
      <c r="A89" s="49"/>
      <c r="B89" s="222" t="s">
        <v>282</v>
      </c>
      <c r="C89" s="223"/>
      <c r="D89" s="223"/>
      <c r="E89" s="224"/>
      <c r="F89" s="218"/>
      <c r="G89" s="218"/>
      <c r="H89" s="230">
        <v>201086373.9</v>
      </c>
      <c r="I89" s="231"/>
      <c r="J89" s="198"/>
    </row>
    <row r="90" spans="1:10" ht="15">
      <c r="A90" s="49" t="s">
        <v>277</v>
      </c>
      <c r="B90" s="167" t="s">
        <v>380</v>
      </c>
      <c r="C90" s="168"/>
      <c r="D90" s="168"/>
      <c r="E90" s="169"/>
      <c r="F90" s="104">
        <v>199757511.3</v>
      </c>
      <c r="G90" s="104">
        <v>184674000.49</v>
      </c>
      <c r="H90" s="252">
        <v>199757511.3</v>
      </c>
      <c r="I90" s="253"/>
      <c r="J90" s="104">
        <v>185452954.1</v>
      </c>
    </row>
    <row r="91" spans="1:10" ht="15">
      <c r="A91" s="17" t="s">
        <v>278</v>
      </c>
      <c r="B91" s="167" t="s">
        <v>209</v>
      </c>
      <c r="C91" s="168"/>
      <c r="D91" s="168"/>
      <c r="E91" s="169"/>
      <c r="F91" s="102">
        <v>108509.92</v>
      </c>
      <c r="G91" s="102">
        <v>108509.92</v>
      </c>
      <c r="H91" s="252">
        <v>108509.92</v>
      </c>
      <c r="I91" s="253"/>
      <c r="J91" s="102">
        <v>108509.92</v>
      </c>
    </row>
    <row r="92" spans="1:10" ht="15">
      <c r="A92" s="17" t="s">
        <v>381</v>
      </c>
      <c r="B92" s="167" t="s">
        <v>357</v>
      </c>
      <c r="C92" s="168"/>
      <c r="D92" s="168"/>
      <c r="E92" s="169"/>
      <c r="F92" s="102">
        <v>1220352.68</v>
      </c>
      <c r="G92" s="102">
        <v>1220352.68</v>
      </c>
      <c r="H92" s="252">
        <v>1220352.68</v>
      </c>
      <c r="I92" s="253"/>
      <c r="J92" s="102">
        <v>1220352.68</v>
      </c>
    </row>
    <row r="93" spans="1:10" ht="15">
      <c r="A93" s="17" t="s">
        <v>235</v>
      </c>
      <c r="B93" s="161" t="s">
        <v>274</v>
      </c>
      <c r="C93" s="161"/>
      <c r="D93" s="161"/>
      <c r="E93" s="161"/>
      <c r="F93" s="102">
        <f>SUM(F87+F88-J88)</f>
        <v>16629969.99000001</v>
      </c>
      <c r="G93" s="102">
        <f>SUM(G87+G88-J88)</f>
        <v>1546459.1800000072</v>
      </c>
      <c r="H93" s="254">
        <v>16629969.99000001</v>
      </c>
      <c r="I93" s="254"/>
      <c r="J93" s="102">
        <f>SUM(J87+G88-J88)</f>
        <v>1546459.1800000072</v>
      </c>
    </row>
    <row r="94" spans="1:10" ht="30.75" customHeight="1">
      <c r="A94" s="47" t="s">
        <v>169</v>
      </c>
      <c r="B94" s="183" t="s">
        <v>162</v>
      </c>
      <c r="C94" s="184"/>
      <c r="D94" s="184"/>
      <c r="E94" s="184"/>
      <c r="F94" s="184"/>
      <c r="G94" s="184"/>
      <c r="H94" s="184"/>
      <c r="I94" s="184"/>
      <c r="J94" s="188"/>
    </row>
    <row r="95" spans="1:10" ht="90">
      <c r="A95" s="38" t="s">
        <v>0</v>
      </c>
      <c r="B95" s="171" t="s">
        <v>1</v>
      </c>
      <c r="C95" s="175"/>
      <c r="D95" s="172"/>
      <c r="E95" s="4" t="s">
        <v>283</v>
      </c>
      <c r="F95" s="4" t="s">
        <v>164</v>
      </c>
      <c r="G95" s="4" t="s">
        <v>163</v>
      </c>
      <c r="H95" s="171" t="s">
        <v>160</v>
      </c>
      <c r="I95" s="172"/>
      <c r="J95" s="4" t="s">
        <v>161</v>
      </c>
    </row>
    <row r="96" spans="1:10" ht="15">
      <c r="A96" s="17" t="s">
        <v>174</v>
      </c>
      <c r="B96" s="167" t="s">
        <v>165</v>
      </c>
      <c r="C96" s="168"/>
      <c r="D96" s="169"/>
      <c r="E96" s="4"/>
      <c r="F96" s="4"/>
      <c r="G96" s="4"/>
      <c r="H96" s="176"/>
      <c r="I96" s="176"/>
      <c r="J96" s="4"/>
    </row>
    <row r="97" spans="1:10" ht="15">
      <c r="A97" s="17" t="s">
        <v>175</v>
      </c>
      <c r="B97" s="171"/>
      <c r="C97" s="175"/>
      <c r="D97" s="172"/>
      <c r="E97" s="12">
        <v>211</v>
      </c>
      <c r="F97" s="12"/>
      <c r="G97" s="12"/>
      <c r="H97" s="176"/>
      <c r="I97" s="176"/>
      <c r="J97" s="29"/>
    </row>
    <row r="98" spans="1:10" ht="15">
      <c r="A98" s="17" t="s">
        <v>176</v>
      </c>
      <c r="B98" s="171"/>
      <c r="C98" s="175"/>
      <c r="D98" s="172"/>
      <c r="E98" s="12">
        <v>212</v>
      </c>
      <c r="F98" s="12"/>
      <c r="G98" s="12"/>
      <c r="H98" s="176"/>
      <c r="I98" s="176"/>
      <c r="J98" s="29"/>
    </row>
    <row r="99" spans="1:10" ht="15">
      <c r="A99" s="17" t="s">
        <v>177</v>
      </c>
      <c r="B99" s="171"/>
      <c r="C99" s="175"/>
      <c r="D99" s="172"/>
      <c r="E99" s="12">
        <v>213</v>
      </c>
      <c r="F99" s="12"/>
      <c r="G99" s="12"/>
      <c r="H99" s="176"/>
      <c r="I99" s="176"/>
      <c r="J99" s="29"/>
    </row>
    <row r="100" spans="1:10" ht="15">
      <c r="A100" s="17" t="s">
        <v>236</v>
      </c>
      <c r="B100" s="171"/>
      <c r="C100" s="175"/>
      <c r="D100" s="172"/>
      <c r="E100" s="12">
        <v>221</v>
      </c>
      <c r="F100" s="12"/>
      <c r="G100" s="12"/>
      <c r="H100" s="176"/>
      <c r="I100" s="176"/>
      <c r="J100" s="29"/>
    </row>
    <row r="101" spans="1:10" ht="15">
      <c r="A101" s="17" t="s">
        <v>237</v>
      </c>
      <c r="B101" s="171"/>
      <c r="C101" s="175"/>
      <c r="D101" s="172"/>
      <c r="E101" s="12">
        <v>222</v>
      </c>
      <c r="F101" s="12"/>
      <c r="G101" s="12"/>
      <c r="H101" s="176"/>
      <c r="I101" s="176"/>
      <c r="J101" s="29"/>
    </row>
    <row r="102" spans="1:10" ht="15">
      <c r="A102" s="17" t="s">
        <v>238</v>
      </c>
      <c r="B102" s="171"/>
      <c r="C102" s="175"/>
      <c r="D102" s="172"/>
      <c r="E102" s="12">
        <v>223</v>
      </c>
      <c r="F102" s="12"/>
      <c r="G102" s="12"/>
      <c r="H102" s="176"/>
      <c r="I102" s="176"/>
      <c r="J102" s="29"/>
    </row>
    <row r="103" spans="1:10" ht="15">
      <c r="A103" s="17" t="s">
        <v>239</v>
      </c>
      <c r="B103" s="171"/>
      <c r="C103" s="175"/>
      <c r="D103" s="172"/>
      <c r="E103" s="12">
        <v>224</v>
      </c>
      <c r="F103" s="12"/>
      <c r="G103" s="12"/>
      <c r="H103" s="176"/>
      <c r="I103" s="176"/>
      <c r="J103" s="29"/>
    </row>
    <row r="104" spans="1:10" ht="15">
      <c r="A104" s="17" t="s">
        <v>240</v>
      </c>
      <c r="B104" s="171"/>
      <c r="C104" s="175"/>
      <c r="D104" s="172"/>
      <c r="E104" s="12">
        <v>225</v>
      </c>
      <c r="F104" s="12"/>
      <c r="G104" s="12"/>
      <c r="H104" s="176"/>
      <c r="I104" s="176"/>
      <c r="J104" s="29"/>
    </row>
    <row r="105" spans="1:10" ht="15">
      <c r="A105" s="17" t="s">
        <v>241</v>
      </c>
      <c r="B105" s="171"/>
      <c r="C105" s="175"/>
      <c r="D105" s="172"/>
      <c r="E105" s="12">
        <v>226</v>
      </c>
      <c r="F105" s="12"/>
      <c r="G105" s="12"/>
      <c r="H105" s="176"/>
      <c r="I105" s="176"/>
      <c r="J105" s="29"/>
    </row>
    <row r="106" spans="1:10" ht="15">
      <c r="A106" s="17" t="s">
        <v>242</v>
      </c>
      <c r="B106" s="171"/>
      <c r="C106" s="175"/>
      <c r="D106" s="172"/>
      <c r="E106" s="12">
        <v>290</v>
      </c>
      <c r="F106" s="12"/>
      <c r="G106" s="12"/>
      <c r="H106" s="176"/>
      <c r="I106" s="176"/>
      <c r="J106" s="29"/>
    </row>
    <row r="107" spans="1:10" ht="15">
      <c r="A107" s="17" t="s">
        <v>243</v>
      </c>
      <c r="B107" s="171"/>
      <c r="C107" s="175"/>
      <c r="D107" s="172"/>
      <c r="E107" s="12">
        <v>310</v>
      </c>
      <c r="F107" s="12"/>
      <c r="G107" s="12"/>
      <c r="H107" s="176"/>
      <c r="I107" s="176"/>
      <c r="J107" s="29"/>
    </row>
    <row r="108" spans="1:10" ht="15">
      <c r="A108" s="17" t="s">
        <v>244</v>
      </c>
      <c r="B108" s="171"/>
      <c r="C108" s="175"/>
      <c r="D108" s="172"/>
      <c r="E108" s="12">
        <v>340</v>
      </c>
      <c r="F108" s="12"/>
      <c r="G108" s="12"/>
      <c r="H108" s="176"/>
      <c r="I108" s="176"/>
      <c r="J108" s="29"/>
    </row>
  </sheetData>
  <sheetProtection/>
  <mergeCells count="213">
    <mergeCell ref="A10:A11"/>
    <mergeCell ref="B5:E5"/>
    <mergeCell ref="H4:I4"/>
    <mergeCell ref="A3:A4"/>
    <mergeCell ref="B3:E4"/>
    <mergeCell ref="F3:F4"/>
    <mergeCell ref="G3:G4"/>
    <mergeCell ref="H3:I3"/>
    <mergeCell ref="H6:I6"/>
    <mergeCell ref="H8:I8"/>
    <mergeCell ref="B92:E92"/>
    <mergeCell ref="H73:I73"/>
    <mergeCell ref="B77:E77"/>
    <mergeCell ref="B83:E83"/>
    <mergeCell ref="H83:I83"/>
    <mergeCell ref="H77:I77"/>
    <mergeCell ref="B78:E78"/>
    <mergeCell ref="B74:J74"/>
    <mergeCell ref="F78:F79"/>
    <mergeCell ref="B80:E80"/>
    <mergeCell ref="D52:E52"/>
    <mergeCell ref="D53:E53"/>
    <mergeCell ref="D54:E54"/>
    <mergeCell ref="D56:E56"/>
    <mergeCell ref="B58:C58"/>
    <mergeCell ref="B67:E67"/>
    <mergeCell ref="B63:E63"/>
    <mergeCell ref="B61:E62"/>
    <mergeCell ref="B56:C56"/>
    <mergeCell ref="B57:C57"/>
    <mergeCell ref="H54:I54"/>
    <mergeCell ref="D51:E51"/>
    <mergeCell ref="D58:E58"/>
    <mergeCell ref="B73:E73"/>
    <mergeCell ref="B72:E72"/>
    <mergeCell ref="B71:E71"/>
    <mergeCell ref="B70:E70"/>
    <mergeCell ref="H66:I66"/>
    <mergeCell ref="H64:I64"/>
    <mergeCell ref="H72:I72"/>
    <mergeCell ref="H107:I107"/>
    <mergeCell ref="H108:I108"/>
    <mergeCell ref="D12:E12"/>
    <mergeCell ref="D13:E13"/>
    <mergeCell ref="D14:E14"/>
    <mergeCell ref="D15:E15"/>
    <mergeCell ref="D16:E16"/>
    <mergeCell ref="H47:I47"/>
    <mergeCell ref="D31:E31"/>
    <mergeCell ref="B69:E69"/>
    <mergeCell ref="H105:I105"/>
    <mergeCell ref="H63:I63"/>
    <mergeCell ref="H87:I87"/>
    <mergeCell ref="H93:I93"/>
    <mergeCell ref="H69:I69"/>
    <mergeCell ref="H106:I106"/>
    <mergeCell ref="H102:I102"/>
    <mergeCell ref="H85:J85"/>
    <mergeCell ref="J78:J79"/>
    <mergeCell ref="H82:I82"/>
    <mergeCell ref="H104:I104"/>
    <mergeCell ref="H88:I88"/>
    <mergeCell ref="H89:I89"/>
    <mergeCell ref="H90:I90"/>
    <mergeCell ref="H91:I91"/>
    <mergeCell ref="H103:I103"/>
    <mergeCell ref="H92:I92"/>
    <mergeCell ref="H95:I95"/>
    <mergeCell ref="H101:I101"/>
    <mergeCell ref="H98:I98"/>
    <mergeCell ref="D57:E57"/>
    <mergeCell ref="H70:I70"/>
    <mergeCell ref="F64:F65"/>
    <mergeCell ref="H68:I68"/>
    <mergeCell ref="B60:J60"/>
    <mergeCell ref="H100:I100"/>
    <mergeCell ref="H96:I96"/>
    <mergeCell ref="H97:I97"/>
    <mergeCell ref="B79:E79"/>
    <mergeCell ref="B75:E76"/>
    <mergeCell ref="B81:E81"/>
    <mergeCell ref="F75:G75"/>
    <mergeCell ref="H76:I76"/>
    <mergeCell ref="D19:E19"/>
    <mergeCell ref="B108:D108"/>
    <mergeCell ref="B107:D107"/>
    <mergeCell ref="B106:D106"/>
    <mergeCell ref="B105:D105"/>
    <mergeCell ref="B104:D104"/>
    <mergeCell ref="B101:D101"/>
    <mergeCell ref="B102:D102"/>
    <mergeCell ref="B38:J38"/>
    <mergeCell ref="B68:E68"/>
    <mergeCell ref="H99:I99"/>
    <mergeCell ref="B103:D103"/>
    <mergeCell ref="B1:J1"/>
    <mergeCell ref="B2:J2"/>
    <mergeCell ref="B6:E6"/>
    <mergeCell ref="B7:E7"/>
    <mergeCell ref="D18:E18"/>
    <mergeCell ref="D21:E21"/>
    <mergeCell ref="D24:E24"/>
    <mergeCell ref="H17:I17"/>
    <mergeCell ref="H19:I19"/>
    <mergeCell ref="H23:I23"/>
    <mergeCell ref="H24:I24"/>
    <mergeCell ref="D17:E17"/>
    <mergeCell ref="H5:I5"/>
    <mergeCell ref="B10:B11"/>
    <mergeCell ref="F10:G10"/>
    <mergeCell ref="B8:E8"/>
    <mergeCell ref="B9:J9"/>
    <mergeCell ref="H11:I11"/>
    <mergeCell ref="C10:E10"/>
    <mergeCell ref="H10:J10"/>
    <mergeCell ref="D11:E11"/>
    <mergeCell ref="H7:I7"/>
    <mergeCell ref="H25:I25"/>
    <mergeCell ref="H12:I12"/>
    <mergeCell ref="H13:I13"/>
    <mergeCell ref="H18:I18"/>
    <mergeCell ref="H20:I20"/>
    <mergeCell ref="H21:I21"/>
    <mergeCell ref="H22:I22"/>
    <mergeCell ref="A75:A76"/>
    <mergeCell ref="B65:E65"/>
    <mergeCell ref="B64:E64"/>
    <mergeCell ref="F85:G85"/>
    <mergeCell ref="B84:J84"/>
    <mergeCell ref="H75:J75"/>
    <mergeCell ref="H71:I71"/>
    <mergeCell ref="H81:I81"/>
    <mergeCell ref="H80:I80"/>
    <mergeCell ref="H78:I79"/>
    <mergeCell ref="A50:A51"/>
    <mergeCell ref="F50:G50"/>
    <mergeCell ref="H14:I14"/>
    <mergeCell ref="H15:I15"/>
    <mergeCell ref="H16:I16"/>
    <mergeCell ref="B50:B51"/>
    <mergeCell ref="D25:E25"/>
    <mergeCell ref="H48:I48"/>
    <mergeCell ref="D20:E20"/>
    <mergeCell ref="D29:E29"/>
    <mergeCell ref="A61:A62"/>
    <mergeCell ref="F61:G61"/>
    <mergeCell ref="H61:J61"/>
    <mergeCell ref="H62:I62"/>
    <mergeCell ref="H35:I35"/>
    <mergeCell ref="B59:J59"/>
    <mergeCell ref="F58:G58"/>
    <mergeCell ref="H56:J56"/>
    <mergeCell ref="H57:J57"/>
    <mergeCell ref="H58:J58"/>
    <mergeCell ref="B100:D100"/>
    <mergeCell ref="B99:D99"/>
    <mergeCell ref="B98:D98"/>
    <mergeCell ref="H50:J50"/>
    <mergeCell ref="C50:E50"/>
    <mergeCell ref="B94:J94"/>
    <mergeCell ref="B95:D95"/>
    <mergeCell ref="B96:D96"/>
    <mergeCell ref="B97:D97"/>
    <mergeCell ref="B82:E82"/>
    <mergeCell ref="B93:E93"/>
    <mergeCell ref="J88:J89"/>
    <mergeCell ref="F88:F89"/>
    <mergeCell ref="B85:E86"/>
    <mergeCell ref="B87:E87"/>
    <mergeCell ref="G88:G89"/>
    <mergeCell ref="B88:E88"/>
    <mergeCell ref="B89:E89"/>
    <mergeCell ref="B90:E90"/>
    <mergeCell ref="B91:E91"/>
    <mergeCell ref="A85:A86"/>
    <mergeCell ref="H52:I52"/>
    <mergeCell ref="B36:J36"/>
    <mergeCell ref="G78:G79"/>
    <mergeCell ref="H51:I51"/>
    <mergeCell ref="H86:I86"/>
    <mergeCell ref="B49:J49"/>
    <mergeCell ref="H65:I65"/>
    <mergeCell ref="B66:E66"/>
    <mergeCell ref="H53:I53"/>
    <mergeCell ref="D32:E32"/>
    <mergeCell ref="D33:E33"/>
    <mergeCell ref="H44:I44"/>
    <mergeCell ref="B45:J45"/>
    <mergeCell ref="H30:I30"/>
    <mergeCell ref="B41:B42"/>
    <mergeCell ref="H31:I31"/>
    <mergeCell ref="H32:I32"/>
    <mergeCell ref="D35:E35"/>
    <mergeCell ref="J24:J25"/>
    <mergeCell ref="H34:I34"/>
    <mergeCell ref="B55:J55"/>
    <mergeCell ref="H26:I26"/>
    <mergeCell ref="H27:I27"/>
    <mergeCell ref="H28:I28"/>
    <mergeCell ref="C24:C25"/>
    <mergeCell ref="F24:F25"/>
    <mergeCell ref="H33:I33"/>
    <mergeCell ref="D26:E26"/>
    <mergeCell ref="D27:E27"/>
    <mergeCell ref="D28:E28"/>
    <mergeCell ref="A41:A42"/>
    <mergeCell ref="H67:I67"/>
    <mergeCell ref="H29:I29"/>
    <mergeCell ref="G64:G65"/>
    <mergeCell ref="F57:G57"/>
    <mergeCell ref="F56:G56"/>
    <mergeCell ref="D30:E30"/>
    <mergeCell ref="H46:I46"/>
  </mergeCells>
  <printOptions/>
  <pageMargins left="0.984251968503937" right="0.2362204724409449" top="0.7874015748031497" bottom="0.7874015748031497" header="0.5118110236220472" footer="0.5118110236220472"/>
  <pageSetup fitToHeight="0" fitToWidth="1" horizontalDpi="600" verticalDpi="600" orientation="portrait" paperSize="9" scale="51" r:id="rId1"/>
  <rowBreaks count="2" manualBreakCount="2">
    <brk id="23" max="10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8"/>
  <sheetViews>
    <sheetView zoomScale="90" zoomScaleNormal="90" zoomScalePageLayoutView="0" workbookViewId="0" topLeftCell="A1">
      <selection activeCell="G306" sqref="G306"/>
    </sheetView>
  </sheetViews>
  <sheetFormatPr defaultColWidth="18.75390625" defaultRowHeight="12.75"/>
  <cols>
    <col min="1" max="1" width="7.625" style="9" customWidth="1"/>
    <col min="2" max="2" width="59.25390625" style="9" customWidth="1"/>
    <col min="3" max="3" width="14.875" style="9" customWidth="1"/>
    <col min="4" max="5" width="18.75390625" style="9" customWidth="1"/>
    <col min="6" max="6" width="18.75390625" style="48" customWidth="1"/>
    <col min="7" max="7" width="56.125" style="9" customWidth="1"/>
    <col min="8" max="16384" width="18.75390625" style="9" customWidth="1"/>
  </cols>
  <sheetData>
    <row r="1" spans="1:7" ht="15">
      <c r="A1" s="20"/>
      <c r="B1" s="177" t="s">
        <v>11</v>
      </c>
      <c r="C1" s="177"/>
      <c r="D1" s="177"/>
      <c r="E1" s="177"/>
      <c r="F1" s="177"/>
      <c r="G1" s="177"/>
    </row>
    <row r="2" spans="1:7" ht="15">
      <c r="A2" s="33"/>
      <c r="B2" s="179" t="s">
        <v>109</v>
      </c>
      <c r="C2" s="179"/>
      <c r="D2" s="179"/>
      <c r="E2" s="179"/>
      <c r="F2" s="179"/>
      <c r="G2" s="179"/>
    </row>
    <row r="3" spans="1:7" ht="15">
      <c r="A3" s="45" t="s">
        <v>245</v>
      </c>
      <c r="B3" s="183" t="s">
        <v>170</v>
      </c>
      <c r="C3" s="184"/>
      <c r="D3" s="184"/>
      <c r="E3" s="184"/>
      <c r="F3" s="184"/>
      <c r="G3" s="184"/>
    </row>
    <row r="4" spans="1:7" ht="105">
      <c r="A4" s="12" t="s">
        <v>0</v>
      </c>
      <c r="B4" s="4" t="s">
        <v>57</v>
      </c>
      <c r="C4" s="4" t="s">
        <v>1146</v>
      </c>
      <c r="D4" s="12" t="s">
        <v>171</v>
      </c>
      <c r="E4" s="12" t="s">
        <v>172</v>
      </c>
      <c r="F4" s="4" t="s">
        <v>173</v>
      </c>
      <c r="G4" s="4" t="s">
        <v>54</v>
      </c>
    </row>
    <row r="5" spans="1:7" ht="18.75">
      <c r="A5" s="17" t="s">
        <v>246</v>
      </c>
      <c r="B5" s="105" t="s">
        <v>392</v>
      </c>
      <c r="C5" s="105"/>
      <c r="D5" s="105"/>
      <c r="E5" s="63"/>
      <c r="F5" s="106"/>
      <c r="G5" s="4"/>
    </row>
    <row r="6" spans="1:7" ht="15.75">
      <c r="A6" s="17" t="s">
        <v>247</v>
      </c>
      <c r="B6" s="107" t="s">
        <v>393</v>
      </c>
      <c r="C6" s="107" t="s">
        <v>1147</v>
      </c>
      <c r="D6" s="108">
        <v>510</v>
      </c>
      <c r="E6" s="108">
        <v>560</v>
      </c>
      <c r="F6" s="109">
        <f>E6/D6*100%</f>
        <v>1.0980392156862746</v>
      </c>
      <c r="G6" s="12" t="s">
        <v>394</v>
      </c>
    </row>
    <row r="7" spans="1:7" ht="15.75">
      <c r="A7" s="17" t="s">
        <v>248</v>
      </c>
      <c r="B7" s="107" t="s">
        <v>395</v>
      </c>
      <c r="C7" s="107" t="s">
        <v>1147</v>
      </c>
      <c r="D7" s="108">
        <v>310</v>
      </c>
      <c r="E7" s="108">
        <v>350</v>
      </c>
      <c r="F7" s="109">
        <f aca="true" t="shared" si="0" ref="F7:F70">E7/D7*100%</f>
        <v>1.1290322580645162</v>
      </c>
      <c r="G7" s="12" t="s">
        <v>394</v>
      </c>
    </row>
    <row r="8" spans="1:7" ht="15.75">
      <c r="A8" s="17" t="s">
        <v>249</v>
      </c>
      <c r="B8" s="107" t="s">
        <v>396</v>
      </c>
      <c r="C8" s="107" t="s">
        <v>1147</v>
      </c>
      <c r="D8" s="108">
        <v>700</v>
      </c>
      <c r="E8" s="108">
        <v>770</v>
      </c>
      <c r="F8" s="109">
        <f t="shared" si="0"/>
        <v>1.1</v>
      </c>
      <c r="G8" s="12" t="s">
        <v>394</v>
      </c>
    </row>
    <row r="9" spans="1:7" ht="18.75">
      <c r="A9" s="17" t="s">
        <v>382</v>
      </c>
      <c r="B9" s="105" t="s">
        <v>397</v>
      </c>
      <c r="C9" s="105"/>
      <c r="D9" s="105"/>
      <c r="E9" s="105"/>
      <c r="F9" s="109"/>
      <c r="G9" s="4"/>
    </row>
    <row r="10" spans="1:7" ht="15.75">
      <c r="A10" s="17" t="s">
        <v>383</v>
      </c>
      <c r="B10" s="107" t="s">
        <v>398</v>
      </c>
      <c r="C10" s="107" t="s">
        <v>1148</v>
      </c>
      <c r="D10" s="108">
        <v>530</v>
      </c>
      <c r="E10" s="108">
        <v>600</v>
      </c>
      <c r="F10" s="109">
        <f t="shared" si="0"/>
        <v>1.1320754716981132</v>
      </c>
      <c r="G10" s="12" t="s">
        <v>394</v>
      </c>
    </row>
    <row r="11" spans="1:7" ht="15.75">
      <c r="A11" s="17" t="s">
        <v>384</v>
      </c>
      <c r="B11" s="107" t="s">
        <v>399</v>
      </c>
      <c r="C11" s="107" t="s">
        <v>1148</v>
      </c>
      <c r="D11" s="108">
        <v>345</v>
      </c>
      <c r="E11" s="108">
        <v>380</v>
      </c>
      <c r="F11" s="109">
        <f t="shared" si="0"/>
        <v>1.1014492753623188</v>
      </c>
      <c r="G11" s="12" t="s">
        <v>394</v>
      </c>
    </row>
    <row r="12" spans="1:7" ht="15.75">
      <c r="A12" s="17" t="s">
        <v>385</v>
      </c>
      <c r="B12" s="107" t="s">
        <v>396</v>
      </c>
      <c r="C12" s="107"/>
      <c r="D12" s="108">
        <v>700</v>
      </c>
      <c r="E12" s="108">
        <v>770</v>
      </c>
      <c r="F12" s="109">
        <f t="shared" si="0"/>
        <v>1.1</v>
      </c>
      <c r="G12" s="12" t="s">
        <v>394</v>
      </c>
    </row>
    <row r="13" spans="1:7" ht="18.75">
      <c r="A13" s="17" t="s">
        <v>386</v>
      </c>
      <c r="B13" s="110" t="s">
        <v>400</v>
      </c>
      <c r="C13" s="110"/>
      <c r="D13" s="110"/>
      <c r="E13" s="110"/>
      <c r="F13" s="109"/>
      <c r="G13" s="12"/>
    </row>
    <row r="14" spans="1:7" ht="15.75">
      <c r="A14" s="17" t="s">
        <v>387</v>
      </c>
      <c r="B14" s="107" t="s">
        <v>401</v>
      </c>
      <c r="C14" s="107" t="s">
        <v>1147</v>
      </c>
      <c r="D14" s="108">
        <v>435</v>
      </c>
      <c r="E14" s="108">
        <v>500</v>
      </c>
      <c r="F14" s="109">
        <f t="shared" si="0"/>
        <v>1.1494252873563218</v>
      </c>
      <c r="G14" s="12" t="s">
        <v>394</v>
      </c>
    </row>
    <row r="15" spans="1:7" ht="15.75">
      <c r="A15" s="17" t="s">
        <v>388</v>
      </c>
      <c r="B15" s="107" t="s">
        <v>402</v>
      </c>
      <c r="C15" s="107" t="s">
        <v>1147</v>
      </c>
      <c r="D15" s="108">
        <v>300</v>
      </c>
      <c r="E15" s="108">
        <v>330</v>
      </c>
      <c r="F15" s="109">
        <f t="shared" si="0"/>
        <v>1.1</v>
      </c>
      <c r="G15" s="12" t="s">
        <v>394</v>
      </c>
    </row>
    <row r="16" spans="1:7" ht="15.75">
      <c r="A16" s="17" t="s">
        <v>389</v>
      </c>
      <c r="B16" s="107" t="s">
        <v>396</v>
      </c>
      <c r="C16" s="107" t="s">
        <v>1147</v>
      </c>
      <c r="D16" s="108">
        <v>600</v>
      </c>
      <c r="E16" s="108">
        <v>700</v>
      </c>
      <c r="F16" s="109">
        <f t="shared" si="0"/>
        <v>1.1666666666666667</v>
      </c>
      <c r="G16" s="12" t="s">
        <v>394</v>
      </c>
    </row>
    <row r="17" spans="1:7" ht="18.75">
      <c r="A17" s="17" t="s">
        <v>390</v>
      </c>
      <c r="B17" s="110" t="s">
        <v>364</v>
      </c>
      <c r="C17" s="107" t="s">
        <v>1147</v>
      </c>
      <c r="D17" s="110"/>
      <c r="E17" s="110"/>
      <c r="F17" s="109"/>
      <c r="G17" s="29"/>
    </row>
    <row r="18" spans="1:7" ht="15.75">
      <c r="A18" s="17" t="s">
        <v>391</v>
      </c>
      <c r="B18" s="107" t="s">
        <v>403</v>
      </c>
      <c r="C18" s="107" t="s">
        <v>1147</v>
      </c>
      <c r="D18" s="108">
        <v>410</v>
      </c>
      <c r="E18" s="108">
        <v>500</v>
      </c>
      <c r="F18" s="109">
        <f t="shared" si="0"/>
        <v>1.2195121951219512</v>
      </c>
      <c r="G18" s="12" t="s">
        <v>394</v>
      </c>
    </row>
    <row r="19" spans="1:7" ht="15.75">
      <c r="A19" s="17" t="s">
        <v>404</v>
      </c>
      <c r="B19" s="107" t="s">
        <v>405</v>
      </c>
      <c r="C19" s="107" t="s">
        <v>1147</v>
      </c>
      <c r="D19" s="108">
        <v>280</v>
      </c>
      <c r="E19" s="108">
        <v>320</v>
      </c>
      <c r="F19" s="109">
        <f t="shared" si="0"/>
        <v>1.1428571428571428</v>
      </c>
      <c r="G19" s="12" t="s">
        <v>394</v>
      </c>
    </row>
    <row r="20" spans="1:7" ht="15.75">
      <c r="A20" s="17" t="s">
        <v>406</v>
      </c>
      <c r="B20" s="107" t="s">
        <v>407</v>
      </c>
      <c r="C20" s="107" t="s">
        <v>1147</v>
      </c>
      <c r="D20" s="108">
        <v>166</v>
      </c>
      <c r="E20" s="108">
        <v>180</v>
      </c>
      <c r="F20" s="109">
        <f t="shared" si="0"/>
        <v>1.0843373493975903</v>
      </c>
      <c r="G20" s="12" t="s">
        <v>394</v>
      </c>
    </row>
    <row r="21" spans="1:7" ht="15.75">
      <c r="A21" s="17" t="s">
        <v>408</v>
      </c>
      <c r="B21" s="107" t="s">
        <v>396</v>
      </c>
      <c r="C21" s="107" t="s">
        <v>1147</v>
      </c>
      <c r="D21" s="108">
        <v>600</v>
      </c>
      <c r="E21" s="108">
        <v>700</v>
      </c>
      <c r="F21" s="109">
        <f t="shared" si="0"/>
        <v>1.1666666666666667</v>
      </c>
      <c r="G21" s="12" t="s">
        <v>394</v>
      </c>
    </row>
    <row r="22" spans="1:7" ht="18.75">
      <c r="A22" s="17" t="s">
        <v>409</v>
      </c>
      <c r="B22" s="110" t="s">
        <v>410</v>
      </c>
      <c r="C22" s="110"/>
      <c r="D22" s="110"/>
      <c r="E22" s="110"/>
      <c r="F22" s="109"/>
      <c r="G22" s="29"/>
    </row>
    <row r="23" spans="1:7" ht="15.75">
      <c r="A23" s="17" t="s">
        <v>411</v>
      </c>
      <c r="B23" s="107" t="s">
        <v>412</v>
      </c>
      <c r="C23" s="107" t="s">
        <v>1147</v>
      </c>
      <c r="D23" s="108">
        <v>470</v>
      </c>
      <c r="E23" s="108">
        <v>650</v>
      </c>
      <c r="F23" s="109">
        <f t="shared" si="0"/>
        <v>1.3829787234042554</v>
      </c>
      <c r="G23" s="12" t="s">
        <v>394</v>
      </c>
    </row>
    <row r="24" spans="1:7" ht="15.75">
      <c r="A24" s="17" t="s">
        <v>413</v>
      </c>
      <c r="B24" s="107" t="s">
        <v>414</v>
      </c>
      <c r="C24" s="107" t="s">
        <v>1147</v>
      </c>
      <c r="D24" s="108">
        <v>310</v>
      </c>
      <c r="E24" s="108">
        <v>350</v>
      </c>
      <c r="F24" s="109">
        <f t="shared" si="0"/>
        <v>1.1290322580645162</v>
      </c>
      <c r="G24" s="12" t="s">
        <v>394</v>
      </c>
    </row>
    <row r="25" spans="1:7" ht="15.75">
      <c r="A25" s="17" t="s">
        <v>415</v>
      </c>
      <c r="B25" s="107" t="s">
        <v>396</v>
      </c>
      <c r="C25" s="107" t="s">
        <v>1147</v>
      </c>
      <c r="D25" s="108">
        <v>630</v>
      </c>
      <c r="E25" s="108">
        <v>700</v>
      </c>
      <c r="F25" s="109">
        <f t="shared" si="0"/>
        <v>1.1111111111111112</v>
      </c>
      <c r="G25" s="12" t="s">
        <v>394</v>
      </c>
    </row>
    <row r="26" spans="1:7" ht="18.75">
      <c r="A26" s="17" t="s">
        <v>416</v>
      </c>
      <c r="B26" s="110" t="s">
        <v>417</v>
      </c>
      <c r="C26" s="110"/>
      <c r="D26" s="110"/>
      <c r="E26" s="110"/>
      <c r="F26" s="109"/>
      <c r="G26" s="29"/>
    </row>
    <row r="27" spans="1:7" ht="15.75">
      <c r="A27" s="17" t="s">
        <v>418</v>
      </c>
      <c r="B27" s="107" t="s">
        <v>419</v>
      </c>
      <c r="C27" s="107" t="s">
        <v>1147</v>
      </c>
      <c r="D27" s="108">
        <v>500</v>
      </c>
      <c r="E27" s="108">
        <v>650</v>
      </c>
      <c r="F27" s="109">
        <f t="shared" si="0"/>
        <v>1.3</v>
      </c>
      <c r="G27" s="12" t="s">
        <v>394</v>
      </c>
    </row>
    <row r="28" spans="1:7" ht="18.75">
      <c r="A28" s="17" t="s">
        <v>420</v>
      </c>
      <c r="B28" s="111" t="s">
        <v>421</v>
      </c>
      <c r="C28" s="111"/>
      <c r="D28" s="111"/>
      <c r="E28" s="111"/>
      <c r="F28" s="109"/>
      <c r="G28" s="29"/>
    </row>
    <row r="29" spans="1:7" ht="15.75">
      <c r="A29" s="17" t="s">
        <v>422</v>
      </c>
      <c r="B29" s="107" t="s">
        <v>423</v>
      </c>
      <c r="C29" s="107" t="s">
        <v>1147</v>
      </c>
      <c r="D29" s="108">
        <v>415</v>
      </c>
      <c r="E29" s="108">
        <v>460</v>
      </c>
      <c r="F29" s="109">
        <f t="shared" si="0"/>
        <v>1.108433734939759</v>
      </c>
      <c r="G29" s="12" t="s">
        <v>394</v>
      </c>
    </row>
    <row r="30" spans="1:7" ht="15.75">
      <c r="A30" s="17" t="s">
        <v>424</v>
      </c>
      <c r="B30" s="107" t="s">
        <v>425</v>
      </c>
      <c r="C30" s="107" t="s">
        <v>1147</v>
      </c>
      <c r="D30" s="108">
        <v>290</v>
      </c>
      <c r="E30" s="108">
        <v>320</v>
      </c>
      <c r="F30" s="109">
        <f t="shared" si="0"/>
        <v>1.103448275862069</v>
      </c>
      <c r="G30" s="12" t="s">
        <v>394</v>
      </c>
    </row>
    <row r="31" spans="1:7" ht="15.75">
      <c r="A31" s="17" t="s">
        <v>426</v>
      </c>
      <c r="B31" s="107" t="s">
        <v>427</v>
      </c>
      <c r="C31" s="107" t="s">
        <v>1147</v>
      </c>
      <c r="D31" s="108">
        <v>415</v>
      </c>
      <c r="E31" s="108">
        <v>460</v>
      </c>
      <c r="F31" s="109">
        <f t="shared" si="0"/>
        <v>1.108433734939759</v>
      </c>
      <c r="G31" s="12" t="s">
        <v>394</v>
      </c>
    </row>
    <row r="32" spans="1:7" ht="15.75">
      <c r="A32" s="17" t="s">
        <v>428</v>
      </c>
      <c r="B32" s="107" t="s">
        <v>429</v>
      </c>
      <c r="C32" s="107" t="s">
        <v>1147</v>
      </c>
      <c r="D32" s="108">
        <v>290</v>
      </c>
      <c r="E32" s="108">
        <v>320</v>
      </c>
      <c r="F32" s="109">
        <f t="shared" si="0"/>
        <v>1.103448275862069</v>
      </c>
      <c r="G32" s="12" t="s">
        <v>394</v>
      </c>
    </row>
    <row r="33" spans="1:7" ht="15.75">
      <c r="A33" s="17" t="s">
        <v>430</v>
      </c>
      <c r="B33" s="107" t="s">
        <v>431</v>
      </c>
      <c r="C33" s="107" t="s">
        <v>1147</v>
      </c>
      <c r="D33" s="112">
        <v>115</v>
      </c>
      <c r="E33" s="112">
        <v>115</v>
      </c>
      <c r="F33" s="109">
        <f t="shared" si="0"/>
        <v>1</v>
      </c>
      <c r="G33" s="12"/>
    </row>
    <row r="34" spans="1:7" ht="15.75">
      <c r="A34" s="17" t="s">
        <v>432</v>
      </c>
      <c r="B34" s="107" t="s">
        <v>433</v>
      </c>
      <c r="C34" s="107" t="s">
        <v>1147</v>
      </c>
      <c r="D34" s="112">
        <v>83</v>
      </c>
      <c r="E34" s="112">
        <v>83</v>
      </c>
      <c r="F34" s="109">
        <f t="shared" si="0"/>
        <v>1</v>
      </c>
      <c r="G34" s="12"/>
    </row>
    <row r="35" spans="1:7" ht="18.75">
      <c r="A35" s="17" t="s">
        <v>434</v>
      </c>
      <c r="B35" s="110" t="s">
        <v>435</v>
      </c>
      <c r="C35" s="110"/>
      <c r="D35" s="110"/>
      <c r="E35" s="110"/>
      <c r="F35" s="109"/>
      <c r="G35" s="29"/>
    </row>
    <row r="36" spans="1:7" ht="15.75">
      <c r="A36" s="17" t="s">
        <v>436</v>
      </c>
      <c r="B36" s="107" t="s">
        <v>437</v>
      </c>
      <c r="C36" s="107" t="s">
        <v>1147</v>
      </c>
      <c r="D36" s="108">
        <v>365</v>
      </c>
      <c r="E36" s="108">
        <v>450</v>
      </c>
      <c r="F36" s="109">
        <f t="shared" si="0"/>
        <v>1.2328767123287672</v>
      </c>
      <c r="G36" s="12" t="s">
        <v>394</v>
      </c>
    </row>
    <row r="37" spans="1:7" ht="15.75">
      <c r="A37" s="17" t="s">
        <v>438</v>
      </c>
      <c r="B37" s="107" t="s">
        <v>439</v>
      </c>
      <c r="C37" s="107" t="s">
        <v>1147</v>
      </c>
      <c r="D37" s="108">
        <v>246</v>
      </c>
      <c r="E37" s="108">
        <v>280</v>
      </c>
      <c r="F37" s="109">
        <f t="shared" si="0"/>
        <v>1.1382113821138211</v>
      </c>
      <c r="G37" s="12" t="s">
        <v>394</v>
      </c>
    </row>
    <row r="38" spans="1:7" ht="15.75">
      <c r="A38" s="17" t="s">
        <v>440</v>
      </c>
      <c r="B38" s="107" t="s">
        <v>441</v>
      </c>
      <c r="C38" s="107" t="s">
        <v>1147</v>
      </c>
      <c r="D38" s="112">
        <v>146</v>
      </c>
      <c r="E38" s="113">
        <v>146</v>
      </c>
      <c r="F38" s="109">
        <f t="shared" si="0"/>
        <v>1</v>
      </c>
      <c r="G38" s="12"/>
    </row>
    <row r="39" spans="1:7" ht="15.75">
      <c r="A39" s="17" t="s">
        <v>442</v>
      </c>
      <c r="B39" s="107" t="s">
        <v>443</v>
      </c>
      <c r="C39" s="107" t="s">
        <v>1147</v>
      </c>
      <c r="D39" s="108">
        <v>600</v>
      </c>
      <c r="E39" s="108">
        <v>700</v>
      </c>
      <c r="F39" s="109">
        <f t="shared" si="0"/>
        <v>1.1666666666666667</v>
      </c>
      <c r="G39" s="12" t="s">
        <v>394</v>
      </c>
    </row>
    <row r="40" spans="1:7" ht="15.75">
      <c r="A40" s="17" t="s">
        <v>444</v>
      </c>
      <c r="B40" s="107" t="s">
        <v>445</v>
      </c>
      <c r="C40" s="107" t="s">
        <v>1147</v>
      </c>
      <c r="D40" s="108">
        <v>290</v>
      </c>
      <c r="E40" s="108">
        <v>320</v>
      </c>
      <c r="F40" s="109">
        <f t="shared" si="0"/>
        <v>1.103448275862069</v>
      </c>
      <c r="G40" s="12" t="s">
        <v>394</v>
      </c>
    </row>
    <row r="41" spans="1:7" ht="15.75">
      <c r="A41" s="17" t="s">
        <v>446</v>
      </c>
      <c r="B41" s="107" t="s">
        <v>447</v>
      </c>
      <c r="C41" s="107" t="s">
        <v>1147</v>
      </c>
      <c r="D41" s="108">
        <v>360</v>
      </c>
      <c r="E41" s="108">
        <v>400</v>
      </c>
      <c r="F41" s="109">
        <f t="shared" si="0"/>
        <v>1.1111111111111112</v>
      </c>
      <c r="G41" s="12" t="s">
        <v>394</v>
      </c>
    </row>
    <row r="42" spans="1:7" ht="15.75">
      <c r="A42" s="17" t="s">
        <v>448</v>
      </c>
      <c r="B42" s="107" t="s">
        <v>449</v>
      </c>
      <c r="C42" s="107" t="s">
        <v>1147</v>
      </c>
      <c r="D42" s="108">
        <v>142</v>
      </c>
      <c r="E42" s="108">
        <v>160</v>
      </c>
      <c r="F42" s="109">
        <f t="shared" si="0"/>
        <v>1.1267605633802817</v>
      </c>
      <c r="G42" s="12" t="s">
        <v>394</v>
      </c>
    </row>
    <row r="43" spans="1:7" ht="15.75">
      <c r="A43" s="17" t="s">
        <v>450</v>
      </c>
      <c r="B43" s="107" t="s">
        <v>451</v>
      </c>
      <c r="C43" s="107" t="s">
        <v>1147</v>
      </c>
      <c r="D43" s="108">
        <v>340</v>
      </c>
      <c r="E43" s="108">
        <v>380</v>
      </c>
      <c r="F43" s="109">
        <f t="shared" si="0"/>
        <v>1.1176470588235294</v>
      </c>
      <c r="G43" s="12" t="s">
        <v>394</v>
      </c>
    </row>
    <row r="44" spans="1:7" ht="15.75">
      <c r="A44" s="17" t="s">
        <v>452</v>
      </c>
      <c r="B44" s="107" t="s">
        <v>453</v>
      </c>
      <c r="C44" s="107" t="s">
        <v>1147</v>
      </c>
      <c r="D44" s="108">
        <v>1140</v>
      </c>
      <c r="E44" s="108">
        <v>1300</v>
      </c>
      <c r="F44" s="109">
        <f t="shared" si="0"/>
        <v>1.1403508771929824</v>
      </c>
      <c r="G44" s="12" t="s">
        <v>394</v>
      </c>
    </row>
    <row r="45" spans="1:7" ht="15.75">
      <c r="A45" s="17" t="s">
        <v>454</v>
      </c>
      <c r="B45" s="107" t="s">
        <v>455</v>
      </c>
      <c r="C45" s="107" t="s">
        <v>1147</v>
      </c>
      <c r="D45" s="108">
        <v>1250</v>
      </c>
      <c r="E45" s="108">
        <v>1400</v>
      </c>
      <c r="F45" s="109">
        <f t="shared" si="0"/>
        <v>1.12</v>
      </c>
      <c r="G45" s="12" t="s">
        <v>394</v>
      </c>
    </row>
    <row r="46" spans="1:7" ht="15.75">
      <c r="A46" s="17" t="s">
        <v>456</v>
      </c>
      <c r="B46" s="107" t="s">
        <v>457</v>
      </c>
      <c r="C46" s="107" t="s">
        <v>1147</v>
      </c>
      <c r="D46" s="108">
        <v>1310</v>
      </c>
      <c r="E46" s="108">
        <v>1450</v>
      </c>
      <c r="F46" s="109">
        <f t="shared" si="0"/>
        <v>1.1068702290076335</v>
      </c>
      <c r="G46" s="12" t="s">
        <v>394</v>
      </c>
    </row>
    <row r="47" spans="1:7" ht="15.75">
      <c r="A47" s="17" t="s">
        <v>458</v>
      </c>
      <c r="B47" s="107" t="s">
        <v>459</v>
      </c>
      <c r="C47" s="107" t="s">
        <v>1147</v>
      </c>
      <c r="D47" s="108">
        <v>1440</v>
      </c>
      <c r="E47" s="108">
        <v>1600</v>
      </c>
      <c r="F47" s="109">
        <f t="shared" si="0"/>
        <v>1.1111111111111112</v>
      </c>
      <c r="G47" s="12" t="s">
        <v>394</v>
      </c>
    </row>
    <row r="48" spans="1:7" ht="18.75">
      <c r="A48" s="17" t="s">
        <v>460</v>
      </c>
      <c r="B48" s="110" t="s">
        <v>461</v>
      </c>
      <c r="C48" s="110"/>
      <c r="D48" s="110"/>
      <c r="E48" s="110"/>
      <c r="F48" s="109"/>
      <c r="G48" s="29"/>
    </row>
    <row r="49" spans="1:7" ht="15.75">
      <c r="A49" s="17" t="s">
        <v>462</v>
      </c>
      <c r="B49" s="107" t="s">
        <v>463</v>
      </c>
      <c r="C49" s="107" t="s">
        <v>1147</v>
      </c>
      <c r="D49" s="108">
        <v>370</v>
      </c>
      <c r="E49" s="108">
        <v>450</v>
      </c>
      <c r="F49" s="109">
        <f t="shared" si="0"/>
        <v>1.2162162162162162</v>
      </c>
      <c r="G49" s="12" t="s">
        <v>394</v>
      </c>
    </row>
    <row r="50" spans="1:7" ht="15.75">
      <c r="A50" s="17" t="s">
        <v>464</v>
      </c>
      <c r="B50" s="107" t="s">
        <v>465</v>
      </c>
      <c r="C50" s="107" t="s">
        <v>1147</v>
      </c>
      <c r="D50" s="108">
        <v>140</v>
      </c>
      <c r="E50" s="113">
        <v>140</v>
      </c>
      <c r="F50" s="109">
        <f t="shared" si="0"/>
        <v>1</v>
      </c>
      <c r="G50" s="12"/>
    </row>
    <row r="51" spans="1:7" ht="15.75">
      <c r="A51" s="17" t="s">
        <v>466</v>
      </c>
      <c r="B51" s="107" t="s">
        <v>467</v>
      </c>
      <c r="C51" s="107" t="s">
        <v>1147</v>
      </c>
      <c r="D51" s="108">
        <v>280</v>
      </c>
      <c r="E51" s="108">
        <v>310</v>
      </c>
      <c r="F51" s="109">
        <f t="shared" si="0"/>
        <v>1.1071428571428572</v>
      </c>
      <c r="G51" s="12" t="s">
        <v>394</v>
      </c>
    </row>
    <row r="52" spans="1:7" ht="15.75">
      <c r="A52" s="17" t="s">
        <v>468</v>
      </c>
      <c r="B52" s="107" t="s">
        <v>396</v>
      </c>
      <c r="C52" s="107" t="s">
        <v>1147</v>
      </c>
      <c r="D52" s="108">
        <v>640</v>
      </c>
      <c r="E52" s="108">
        <v>700</v>
      </c>
      <c r="F52" s="109">
        <f t="shared" si="0"/>
        <v>1.09375</v>
      </c>
      <c r="G52" s="12" t="s">
        <v>394</v>
      </c>
    </row>
    <row r="53" spans="1:7" ht="15.75">
      <c r="A53" s="17" t="s">
        <v>469</v>
      </c>
      <c r="B53" s="107" t="s">
        <v>447</v>
      </c>
      <c r="C53" s="107" t="s">
        <v>1147</v>
      </c>
      <c r="D53" s="108">
        <v>365</v>
      </c>
      <c r="E53" s="108">
        <v>410</v>
      </c>
      <c r="F53" s="109">
        <f t="shared" si="0"/>
        <v>1.1232876712328768</v>
      </c>
      <c r="G53" s="12" t="s">
        <v>394</v>
      </c>
    </row>
    <row r="54" spans="1:7" ht="15.75">
      <c r="A54" s="17" t="s">
        <v>470</v>
      </c>
      <c r="B54" s="107" t="s">
        <v>471</v>
      </c>
      <c r="C54" s="107" t="s">
        <v>1147</v>
      </c>
      <c r="D54" s="108">
        <v>600</v>
      </c>
      <c r="E54" s="108">
        <v>700</v>
      </c>
      <c r="F54" s="109">
        <f t="shared" si="0"/>
        <v>1.1666666666666667</v>
      </c>
      <c r="G54" s="12" t="s">
        <v>394</v>
      </c>
    </row>
    <row r="55" spans="1:7" ht="15.75">
      <c r="A55" s="17" t="s">
        <v>472</v>
      </c>
      <c r="B55" s="107" t="s">
        <v>473</v>
      </c>
      <c r="C55" s="107" t="s">
        <v>1147</v>
      </c>
      <c r="D55" s="108">
        <v>72</v>
      </c>
      <c r="E55" s="108">
        <v>80</v>
      </c>
      <c r="F55" s="109">
        <f t="shared" si="0"/>
        <v>1.1111111111111112</v>
      </c>
      <c r="G55" s="12" t="s">
        <v>394</v>
      </c>
    </row>
    <row r="56" spans="1:7" ht="15.75">
      <c r="A56" s="17" t="s">
        <v>474</v>
      </c>
      <c r="B56" s="107" t="s">
        <v>475</v>
      </c>
      <c r="C56" s="107" t="s">
        <v>1147</v>
      </c>
      <c r="D56" s="108">
        <v>553</v>
      </c>
      <c r="E56" s="108">
        <v>610</v>
      </c>
      <c r="F56" s="109">
        <f t="shared" si="0"/>
        <v>1.1030741410488245</v>
      </c>
      <c r="G56" s="12" t="s">
        <v>394</v>
      </c>
    </row>
    <row r="57" spans="1:7" ht="15.75">
      <c r="A57" s="17" t="s">
        <v>476</v>
      </c>
      <c r="B57" s="107" t="s">
        <v>477</v>
      </c>
      <c r="C57" s="107" t="s">
        <v>1147</v>
      </c>
      <c r="D57" s="108">
        <v>97</v>
      </c>
      <c r="E57" s="108">
        <v>110</v>
      </c>
      <c r="F57" s="109">
        <f t="shared" si="0"/>
        <v>1.134020618556701</v>
      </c>
      <c r="G57" s="12" t="s">
        <v>394</v>
      </c>
    </row>
    <row r="58" spans="1:7" ht="15.75">
      <c r="A58" s="17" t="s">
        <v>478</v>
      </c>
      <c r="B58" s="107" t="s">
        <v>479</v>
      </c>
      <c r="C58" s="107" t="s">
        <v>1147</v>
      </c>
      <c r="D58" s="108">
        <v>170</v>
      </c>
      <c r="E58" s="108">
        <v>190</v>
      </c>
      <c r="F58" s="109">
        <f t="shared" si="0"/>
        <v>1.1176470588235294</v>
      </c>
      <c r="G58" s="12" t="s">
        <v>394</v>
      </c>
    </row>
    <row r="59" spans="1:7" ht="18.75">
      <c r="A59" s="17" t="s">
        <v>480</v>
      </c>
      <c r="B59" s="110" t="s">
        <v>366</v>
      </c>
      <c r="C59" s="110"/>
      <c r="D59" s="110"/>
      <c r="E59" s="110"/>
      <c r="F59" s="109"/>
      <c r="G59" s="29"/>
    </row>
    <row r="60" spans="1:7" ht="15.75">
      <c r="A60" s="17" t="s">
        <v>481</v>
      </c>
      <c r="B60" s="107" t="s">
        <v>482</v>
      </c>
      <c r="C60" s="107" t="s">
        <v>1147</v>
      </c>
      <c r="D60" s="108">
        <v>450</v>
      </c>
      <c r="E60" s="108">
        <v>500</v>
      </c>
      <c r="F60" s="109">
        <f t="shared" si="0"/>
        <v>1.1111111111111112</v>
      </c>
      <c r="G60" s="12" t="s">
        <v>394</v>
      </c>
    </row>
    <row r="61" spans="1:7" ht="15.75">
      <c r="A61" s="17" t="s">
        <v>483</v>
      </c>
      <c r="B61" s="114" t="s">
        <v>484</v>
      </c>
      <c r="C61" s="107" t="s">
        <v>1147</v>
      </c>
      <c r="D61" s="112">
        <v>340</v>
      </c>
      <c r="E61" s="112">
        <v>380</v>
      </c>
      <c r="F61" s="109">
        <f t="shared" si="0"/>
        <v>1.1176470588235294</v>
      </c>
      <c r="G61" s="12" t="s">
        <v>394</v>
      </c>
    </row>
    <row r="62" spans="1:7" ht="15.75">
      <c r="A62" s="17" t="s">
        <v>485</v>
      </c>
      <c r="B62" s="107" t="s">
        <v>396</v>
      </c>
      <c r="C62" s="107" t="s">
        <v>1147</v>
      </c>
      <c r="D62" s="108">
        <v>700</v>
      </c>
      <c r="E62" s="108">
        <v>770</v>
      </c>
      <c r="F62" s="109">
        <f t="shared" si="0"/>
        <v>1.1</v>
      </c>
      <c r="G62" s="12" t="s">
        <v>394</v>
      </c>
    </row>
    <row r="63" spans="1:7" ht="18.75">
      <c r="A63" s="17" t="s">
        <v>486</v>
      </c>
      <c r="B63" s="110" t="s">
        <v>487</v>
      </c>
      <c r="C63" s="110"/>
      <c r="D63" s="110"/>
      <c r="E63" s="110"/>
      <c r="F63" s="109"/>
      <c r="G63" s="29"/>
    </row>
    <row r="64" spans="1:7" ht="15.75">
      <c r="A64" s="17" t="s">
        <v>488</v>
      </c>
      <c r="B64" s="107" t="s">
        <v>489</v>
      </c>
      <c r="C64" s="107" t="s">
        <v>1147</v>
      </c>
      <c r="D64" s="108">
        <v>300</v>
      </c>
      <c r="E64" s="108">
        <v>430</v>
      </c>
      <c r="F64" s="109">
        <f t="shared" si="0"/>
        <v>1.4333333333333333</v>
      </c>
      <c r="G64" s="12" t="s">
        <v>394</v>
      </c>
    </row>
    <row r="65" spans="1:7" ht="15.75">
      <c r="A65" s="17" t="s">
        <v>490</v>
      </c>
      <c r="B65" s="107" t="s">
        <v>491</v>
      </c>
      <c r="C65" s="107" t="s">
        <v>1147</v>
      </c>
      <c r="D65" s="108">
        <v>120</v>
      </c>
      <c r="E65" s="113">
        <v>120</v>
      </c>
      <c r="F65" s="109">
        <f t="shared" si="0"/>
        <v>1</v>
      </c>
      <c r="G65" s="12"/>
    </row>
    <row r="66" spans="1:7" ht="15.75">
      <c r="A66" s="17" t="s">
        <v>492</v>
      </c>
      <c r="B66" s="107" t="s">
        <v>493</v>
      </c>
      <c r="C66" s="107" t="s">
        <v>1147</v>
      </c>
      <c r="D66" s="108">
        <v>230</v>
      </c>
      <c r="E66" s="108">
        <v>260</v>
      </c>
      <c r="F66" s="109">
        <f t="shared" si="0"/>
        <v>1.1304347826086956</v>
      </c>
      <c r="G66" s="12" t="s">
        <v>394</v>
      </c>
    </row>
    <row r="67" spans="1:7" ht="15.75">
      <c r="A67" s="17" t="s">
        <v>494</v>
      </c>
      <c r="B67" s="107" t="s">
        <v>396</v>
      </c>
      <c r="C67" s="107" t="s">
        <v>1147</v>
      </c>
      <c r="D67" s="108">
        <v>600</v>
      </c>
      <c r="E67" s="108">
        <v>700</v>
      </c>
      <c r="F67" s="109">
        <f t="shared" si="0"/>
        <v>1.1666666666666667</v>
      </c>
      <c r="G67" s="12" t="s">
        <v>394</v>
      </c>
    </row>
    <row r="68" spans="1:7" ht="15.75">
      <c r="A68" s="17" t="s">
        <v>495</v>
      </c>
      <c r="B68" s="107" t="s">
        <v>447</v>
      </c>
      <c r="C68" s="107" t="s">
        <v>1147</v>
      </c>
      <c r="D68" s="108">
        <v>270</v>
      </c>
      <c r="E68" s="108">
        <v>300</v>
      </c>
      <c r="F68" s="109">
        <f t="shared" si="0"/>
        <v>1.1111111111111112</v>
      </c>
      <c r="G68" s="12" t="s">
        <v>394</v>
      </c>
    </row>
    <row r="69" spans="1:7" ht="15.75">
      <c r="A69" s="17" t="s">
        <v>496</v>
      </c>
      <c r="B69" s="107" t="s">
        <v>471</v>
      </c>
      <c r="C69" s="107" t="s">
        <v>1147</v>
      </c>
      <c r="D69" s="108">
        <v>800</v>
      </c>
      <c r="E69" s="108">
        <v>880</v>
      </c>
      <c r="F69" s="109">
        <f t="shared" si="0"/>
        <v>1.1</v>
      </c>
      <c r="G69" s="12" t="s">
        <v>394</v>
      </c>
    </row>
    <row r="70" spans="1:7" ht="15.75">
      <c r="A70" s="17" t="s">
        <v>497</v>
      </c>
      <c r="B70" s="107" t="s">
        <v>498</v>
      </c>
      <c r="C70" s="107" t="s">
        <v>1147</v>
      </c>
      <c r="D70" s="108">
        <v>115</v>
      </c>
      <c r="E70" s="108">
        <v>130</v>
      </c>
      <c r="F70" s="109">
        <f t="shared" si="0"/>
        <v>1.1304347826086956</v>
      </c>
      <c r="G70" s="12" t="s">
        <v>394</v>
      </c>
    </row>
    <row r="71" spans="1:7" ht="15.75">
      <c r="A71" s="17" t="s">
        <v>499</v>
      </c>
      <c r="B71" s="107" t="s">
        <v>500</v>
      </c>
      <c r="C71" s="107" t="s">
        <v>1147</v>
      </c>
      <c r="D71" s="108">
        <v>100</v>
      </c>
      <c r="E71" s="108">
        <v>110</v>
      </c>
      <c r="F71" s="109">
        <f aca="true" t="shared" si="1" ref="F71:F134">E71/D71*100%</f>
        <v>1.1</v>
      </c>
      <c r="G71" s="12" t="s">
        <v>394</v>
      </c>
    </row>
    <row r="72" spans="1:7" ht="15.75">
      <c r="A72" s="17" t="s">
        <v>501</v>
      </c>
      <c r="B72" s="107" t="s">
        <v>502</v>
      </c>
      <c r="C72" s="107" t="s">
        <v>1147</v>
      </c>
      <c r="D72" s="108">
        <v>42</v>
      </c>
      <c r="E72" s="108">
        <v>50</v>
      </c>
      <c r="F72" s="109">
        <f t="shared" si="1"/>
        <v>1.1904761904761905</v>
      </c>
      <c r="G72" s="12" t="s">
        <v>394</v>
      </c>
    </row>
    <row r="73" spans="1:7" ht="15.75">
      <c r="A73" s="17" t="s">
        <v>503</v>
      </c>
      <c r="B73" s="107" t="s">
        <v>504</v>
      </c>
      <c r="C73" s="107" t="s">
        <v>1147</v>
      </c>
      <c r="D73" s="108">
        <v>68</v>
      </c>
      <c r="E73" s="108">
        <v>75</v>
      </c>
      <c r="F73" s="109">
        <f t="shared" si="1"/>
        <v>1.1029411764705883</v>
      </c>
      <c r="G73" s="12" t="s">
        <v>394</v>
      </c>
    </row>
    <row r="74" spans="1:7" ht="15.75">
      <c r="A74" s="17" t="s">
        <v>505</v>
      </c>
      <c r="B74" s="107" t="s">
        <v>506</v>
      </c>
      <c r="C74" s="107" t="s">
        <v>1147</v>
      </c>
      <c r="D74" s="108">
        <v>150</v>
      </c>
      <c r="E74" s="108">
        <v>170</v>
      </c>
      <c r="F74" s="109">
        <f t="shared" si="1"/>
        <v>1.1333333333333333</v>
      </c>
      <c r="G74" s="12" t="s">
        <v>394</v>
      </c>
    </row>
    <row r="75" spans="1:7" ht="15.75">
      <c r="A75" s="17" t="s">
        <v>507</v>
      </c>
      <c r="B75" s="107" t="s">
        <v>508</v>
      </c>
      <c r="C75" s="107" t="s">
        <v>1147</v>
      </c>
      <c r="D75" s="108">
        <v>75</v>
      </c>
      <c r="E75" s="108">
        <v>80</v>
      </c>
      <c r="F75" s="109">
        <f t="shared" si="1"/>
        <v>1.0666666666666667</v>
      </c>
      <c r="G75" s="12" t="s">
        <v>394</v>
      </c>
    </row>
    <row r="76" spans="1:7" ht="18.75">
      <c r="A76" s="17" t="s">
        <v>509</v>
      </c>
      <c r="B76" s="111" t="s">
        <v>510</v>
      </c>
      <c r="C76" s="111"/>
      <c r="D76" s="111"/>
      <c r="E76" s="111"/>
      <c r="F76" s="109"/>
      <c r="G76" s="29"/>
    </row>
    <row r="77" spans="1:7" ht="15.75">
      <c r="A77" s="17" t="s">
        <v>511</v>
      </c>
      <c r="B77" s="107" t="s">
        <v>512</v>
      </c>
      <c r="C77" s="107" t="s">
        <v>1147</v>
      </c>
      <c r="D77" s="108">
        <v>420</v>
      </c>
      <c r="E77" s="108">
        <v>500</v>
      </c>
      <c r="F77" s="109">
        <f t="shared" si="1"/>
        <v>1.1904761904761905</v>
      </c>
      <c r="G77" s="12" t="s">
        <v>394</v>
      </c>
    </row>
    <row r="78" spans="1:7" ht="15.75">
      <c r="A78" s="17" t="s">
        <v>513</v>
      </c>
      <c r="B78" s="107" t="s">
        <v>514</v>
      </c>
      <c r="C78" s="107" t="s">
        <v>1147</v>
      </c>
      <c r="D78" s="108">
        <v>310</v>
      </c>
      <c r="E78" s="108">
        <v>350</v>
      </c>
      <c r="F78" s="109">
        <f t="shared" si="1"/>
        <v>1.1290322580645162</v>
      </c>
      <c r="G78" s="12" t="s">
        <v>394</v>
      </c>
    </row>
    <row r="79" spans="1:7" ht="15.75">
      <c r="A79" s="17" t="s">
        <v>515</v>
      </c>
      <c r="B79" s="107" t="s">
        <v>516</v>
      </c>
      <c r="C79" s="107" t="s">
        <v>1147</v>
      </c>
      <c r="D79" s="108">
        <v>550</v>
      </c>
      <c r="E79" s="108">
        <v>620</v>
      </c>
      <c r="F79" s="109">
        <f t="shared" si="1"/>
        <v>1.1272727272727272</v>
      </c>
      <c r="G79" s="12" t="s">
        <v>394</v>
      </c>
    </row>
    <row r="80" spans="1:7" ht="15.75">
      <c r="A80" s="17" t="s">
        <v>517</v>
      </c>
      <c r="B80" s="107" t="s">
        <v>518</v>
      </c>
      <c r="C80" s="107" t="s">
        <v>1147</v>
      </c>
      <c r="D80" s="108">
        <v>430</v>
      </c>
      <c r="E80" s="108">
        <v>470</v>
      </c>
      <c r="F80" s="109">
        <f t="shared" si="1"/>
        <v>1.0930232558139534</v>
      </c>
      <c r="G80" s="12" t="s">
        <v>394</v>
      </c>
    </row>
    <row r="81" spans="1:7" ht="18.75">
      <c r="A81" s="17" t="s">
        <v>519</v>
      </c>
      <c r="B81" s="110" t="s">
        <v>520</v>
      </c>
      <c r="C81" s="110"/>
      <c r="D81" s="110"/>
      <c r="E81" s="110"/>
      <c r="F81" s="109"/>
      <c r="G81" s="29"/>
    </row>
    <row r="82" spans="1:7" ht="15.75">
      <c r="A82" s="17" t="s">
        <v>521</v>
      </c>
      <c r="B82" s="107" t="s">
        <v>522</v>
      </c>
      <c r="C82" s="107" t="s">
        <v>1147</v>
      </c>
      <c r="D82" s="108">
        <v>410</v>
      </c>
      <c r="E82" s="108">
        <v>500</v>
      </c>
      <c r="F82" s="109">
        <f t="shared" si="1"/>
        <v>1.2195121951219512</v>
      </c>
      <c r="G82" s="12" t="s">
        <v>394</v>
      </c>
    </row>
    <row r="83" spans="1:7" ht="15.75">
      <c r="A83" s="17" t="s">
        <v>523</v>
      </c>
      <c r="B83" s="107" t="s">
        <v>524</v>
      </c>
      <c r="C83" s="107" t="s">
        <v>1147</v>
      </c>
      <c r="D83" s="108">
        <v>170</v>
      </c>
      <c r="E83" s="113">
        <v>170</v>
      </c>
      <c r="F83" s="109">
        <f t="shared" si="1"/>
        <v>1</v>
      </c>
      <c r="G83" s="12"/>
    </row>
    <row r="84" spans="1:7" ht="15.75">
      <c r="A84" s="17" t="s">
        <v>525</v>
      </c>
      <c r="B84" s="107" t="s">
        <v>526</v>
      </c>
      <c r="C84" s="107" t="s">
        <v>1147</v>
      </c>
      <c r="D84" s="112">
        <v>280</v>
      </c>
      <c r="E84" s="112">
        <v>320</v>
      </c>
      <c r="F84" s="109">
        <f t="shared" si="1"/>
        <v>1.1428571428571428</v>
      </c>
      <c r="G84" s="12" t="s">
        <v>394</v>
      </c>
    </row>
    <row r="85" spans="1:7" ht="15.75">
      <c r="A85" s="17" t="s">
        <v>527</v>
      </c>
      <c r="B85" s="107" t="s">
        <v>528</v>
      </c>
      <c r="C85" s="107" t="s">
        <v>1147</v>
      </c>
      <c r="D85" s="108">
        <v>166</v>
      </c>
      <c r="E85" s="108">
        <v>190</v>
      </c>
      <c r="F85" s="109">
        <f t="shared" si="1"/>
        <v>1.144578313253012</v>
      </c>
      <c r="G85" s="12" t="s">
        <v>394</v>
      </c>
    </row>
    <row r="86" spans="1:7" ht="15.75">
      <c r="A86" s="17" t="s">
        <v>529</v>
      </c>
      <c r="B86" s="107" t="s">
        <v>396</v>
      </c>
      <c r="C86" s="107" t="s">
        <v>1147</v>
      </c>
      <c r="D86" s="108">
        <v>600</v>
      </c>
      <c r="E86" s="108">
        <v>700</v>
      </c>
      <c r="F86" s="109">
        <f t="shared" si="1"/>
        <v>1.1666666666666667</v>
      </c>
      <c r="G86" s="12" t="s">
        <v>394</v>
      </c>
    </row>
    <row r="87" spans="1:7" ht="15.75">
      <c r="A87" s="17" t="s">
        <v>530</v>
      </c>
      <c r="B87" s="107" t="s">
        <v>531</v>
      </c>
      <c r="C87" s="107" t="s">
        <v>1147</v>
      </c>
      <c r="D87" s="108">
        <v>93</v>
      </c>
      <c r="E87" s="108">
        <v>110</v>
      </c>
      <c r="F87" s="109">
        <f t="shared" si="1"/>
        <v>1.1827956989247312</v>
      </c>
      <c r="G87" s="12" t="s">
        <v>394</v>
      </c>
    </row>
    <row r="88" spans="1:7" ht="15.75">
      <c r="A88" s="17" t="s">
        <v>532</v>
      </c>
      <c r="B88" s="107" t="s">
        <v>533</v>
      </c>
      <c r="C88" s="107" t="s">
        <v>1147</v>
      </c>
      <c r="D88" s="108">
        <v>106</v>
      </c>
      <c r="E88" s="108">
        <v>120</v>
      </c>
      <c r="F88" s="109">
        <f t="shared" si="1"/>
        <v>1.1320754716981132</v>
      </c>
      <c r="G88" s="12" t="s">
        <v>394</v>
      </c>
    </row>
    <row r="89" spans="1:7" ht="18.75">
      <c r="A89" s="17" t="s">
        <v>534</v>
      </c>
      <c r="B89" s="111" t="s">
        <v>535</v>
      </c>
      <c r="C89" s="111"/>
      <c r="D89" s="111"/>
      <c r="E89" s="111"/>
      <c r="F89" s="109"/>
      <c r="G89" s="29"/>
    </row>
    <row r="90" spans="1:7" ht="15.75">
      <c r="A90" s="17" t="s">
        <v>536</v>
      </c>
      <c r="B90" s="107" t="s">
        <v>537</v>
      </c>
      <c r="C90" s="107" t="s">
        <v>1147</v>
      </c>
      <c r="D90" s="108">
        <v>510</v>
      </c>
      <c r="E90" s="108">
        <v>600</v>
      </c>
      <c r="F90" s="109">
        <f t="shared" si="1"/>
        <v>1.1764705882352942</v>
      </c>
      <c r="G90" s="12" t="s">
        <v>394</v>
      </c>
    </row>
    <row r="91" spans="1:7" ht="15.75">
      <c r="A91" s="17" t="s">
        <v>538</v>
      </c>
      <c r="B91" s="107" t="s">
        <v>539</v>
      </c>
      <c r="C91" s="107" t="s">
        <v>1147</v>
      </c>
      <c r="D91" s="108">
        <v>330</v>
      </c>
      <c r="E91" s="108">
        <v>370</v>
      </c>
      <c r="F91" s="109">
        <f t="shared" si="1"/>
        <v>1.121212121212121</v>
      </c>
      <c r="G91" s="12" t="s">
        <v>394</v>
      </c>
    </row>
    <row r="92" spans="1:7" ht="15.75">
      <c r="A92" s="17" t="s">
        <v>540</v>
      </c>
      <c r="B92" s="107" t="s">
        <v>445</v>
      </c>
      <c r="C92" s="107" t="s">
        <v>1147</v>
      </c>
      <c r="D92" s="108">
        <v>290</v>
      </c>
      <c r="E92" s="108">
        <v>320</v>
      </c>
      <c r="F92" s="109">
        <f t="shared" si="1"/>
        <v>1.103448275862069</v>
      </c>
      <c r="G92" s="12" t="s">
        <v>394</v>
      </c>
    </row>
    <row r="93" spans="1:7" ht="15.75">
      <c r="A93" s="17" t="s">
        <v>541</v>
      </c>
      <c r="B93" s="107" t="s">
        <v>447</v>
      </c>
      <c r="C93" s="107" t="s">
        <v>1147</v>
      </c>
      <c r="D93" s="108">
        <v>360</v>
      </c>
      <c r="E93" s="108">
        <v>400</v>
      </c>
      <c r="F93" s="109">
        <f t="shared" si="1"/>
        <v>1.1111111111111112</v>
      </c>
      <c r="G93" s="12" t="s">
        <v>394</v>
      </c>
    </row>
    <row r="94" spans="1:7" ht="15.75">
      <c r="A94" s="17" t="s">
        <v>542</v>
      </c>
      <c r="B94" s="107" t="s">
        <v>396</v>
      </c>
      <c r="C94" s="107" t="s">
        <v>1147</v>
      </c>
      <c r="D94" s="108">
        <v>700</v>
      </c>
      <c r="E94" s="108">
        <v>770</v>
      </c>
      <c r="F94" s="109">
        <f t="shared" si="1"/>
        <v>1.1</v>
      </c>
      <c r="G94" s="12" t="s">
        <v>394</v>
      </c>
    </row>
    <row r="95" spans="1:7" ht="15.75">
      <c r="A95" s="17" t="s">
        <v>543</v>
      </c>
      <c r="B95" s="114" t="s">
        <v>471</v>
      </c>
      <c r="C95" s="107" t="s">
        <v>1147</v>
      </c>
      <c r="D95" s="112">
        <v>1390</v>
      </c>
      <c r="E95" s="112">
        <v>1600</v>
      </c>
      <c r="F95" s="109">
        <f t="shared" si="1"/>
        <v>1.1510791366906474</v>
      </c>
      <c r="G95" s="12" t="s">
        <v>394</v>
      </c>
    </row>
    <row r="96" spans="1:7" ht="15.75">
      <c r="A96" s="17" t="s">
        <v>544</v>
      </c>
      <c r="B96" s="114" t="s">
        <v>545</v>
      </c>
      <c r="C96" s="107" t="s">
        <v>1147</v>
      </c>
      <c r="D96" s="112">
        <v>520</v>
      </c>
      <c r="E96" s="112">
        <v>570</v>
      </c>
      <c r="F96" s="109">
        <f t="shared" si="1"/>
        <v>1.0961538461538463</v>
      </c>
      <c r="G96" s="12" t="s">
        <v>394</v>
      </c>
    </row>
    <row r="97" spans="1:7" ht="18.75">
      <c r="A97" s="17" t="s">
        <v>546</v>
      </c>
      <c r="B97" s="110" t="s">
        <v>547</v>
      </c>
      <c r="C97" s="110"/>
      <c r="D97" s="110"/>
      <c r="E97" s="110"/>
      <c r="F97" s="109"/>
      <c r="G97" s="29"/>
    </row>
    <row r="98" spans="1:7" ht="15.75">
      <c r="A98" s="17" t="s">
        <v>548</v>
      </c>
      <c r="B98" s="107" t="s">
        <v>549</v>
      </c>
      <c r="C98" s="107" t="s">
        <v>1147</v>
      </c>
      <c r="D98" s="108">
        <v>380</v>
      </c>
      <c r="E98" s="108">
        <v>450</v>
      </c>
      <c r="F98" s="109">
        <f t="shared" si="1"/>
        <v>1.1842105263157894</v>
      </c>
      <c r="G98" s="12" t="s">
        <v>394</v>
      </c>
    </row>
    <row r="99" spans="1:7" ht="15.75">
      <c r="A99" s="17" t="s">
        <v>550</v>
      </c>
      <c r="B99" s="107" t="s">
        <v>551</v>
      </c>
      <c r="C99" s="107" t="s">
        <v>1147</v>
      </c>
      <c r="D99" s="108">
        <v>270</v>
      </c>
      <c r="E99" s="108">
        <v>300</v>
      </c>
      <c r="F99" s="109">
        <f t="shared" si="1"/>
        <v>1.1111111111111112</v>
      </c>
      <c r="G99" s="12" t="s">
        <v>394</v>
      </c>
    </row>
    <row r="100" spans="1:7" ht="15.75">
      <c r="A100" s="17" t="s">
        <v>552</v>
      </c>
      <c r="B100" s="107" t="s">
        <v>396</v>
      </c>
      <c r="C100" s="107" t="s">
        <v>1147</v>
      </c>
      <c r="D100" s="108">
        <v>600</v>
      </c>
      <c r="E100" s="108">
        <v>700</v>
      </c>
      <c r="F100" s="109">
        <f t="shared" si="1"/>
        <v>1.1666666666666667</v>
      </c>
      <c r="G100" s="12" t="s">
        <v>394</v>
      </c>
    </row>
    <row r="101" spans="1:7" ht="15.75">
      <c r="A101" s="17" t="s">
        <v>553</v>
      </c>
      <c r="B101" s="107" t="s">
        <v>554</v>
      </c>
      <c r="C101" s="107" t="s">
        <v>1147</v>
      </c>
      <c r="D101" s="108">
        <v>390</v>
      </c>
      <c r="E101" s="108">
        <v>430</v>
      </c>
      <c r="F101" s="109">
        <f t="shared" si="1"/>
        <v>1.1025641025641026</v>
      </c>
      <c r="G101" s="12" t="s">
        <v>394</v>
      </c>
    </row>
    <row r="102" spans="1:7" ht="15.75">
      <c r="A102" s="17" t="s">
        <v>555</v>
      </c>
      <c r="B102" s="107" t="s">
        <v>447</v>
      </c>
      <c r="C102" s="107" t="s">
        <v>1147</v>
      </c>
      <c r="D102" s="108">
        <v>440</v>
      </c>
      <c r="E102" s="108">
        <v>490</v>
      </c>
      <c r="F102" s="109">
        <f t="shared" si="1"/>
        <v>1.1136363636363635</v>
      </c>
      <c r="G102" s="12" t="s">
        <v>394</v>
      </c>
    </row>
    <row r="103" spans="1:7" ht="15.75">
      <c r="A103" s="17" t="s">
        <v>556</v>
      </c>
      <c r="B103" s="107" t="s">
        <v>445</v>
      </c>
      <c r="C103" s="107" t="s">
        <v>1147</v>
      </c>
      <c r="D103" s="108">
        <v>340</v>
      </c>
      <c r="E103" s="108">
        <v>380</v>
      </c>
      <c r="F103" s="109">
        <f t="shared" si="1"/>
        <v>1.1176470588235294</v>
      </c>
      <c r="G103" s="12" t="s">
        <v>394</v>
      </c>
    </row>
    <row r="104" spans="1:7" ht="15.75">
      <c r="A104" s="17" t="s">
        <v>557</v>
      </c>
      <c r="B104" s="114" t="s">
        <v>558</v>
      </c>
      <c r="C104" s="107" t="s">
        <v>1147</v>
      </c>
      <c r="D104" s="112">
        <v>445</v>
      </c>
      <c r="E104" s="112">
        <v>550</v>
      </c>
      <c r="F104" s="109">
        <f t="shared" si="1"/>
        <v>1.2359550561797752</v>
      </c>
      <c r="G104" s="12" t="s">
        <v>394</v>
      </c>
    </row>
    <row r="105" spans="1:7" ht="15.75">
      <c r="A105" s="17" t="s">
        <v>559</v>
      </c>
      <c r="B105" s="114" t="s">
        <v>560</v>
      </c>
      <c r="C105" s="107" t="s">
        <v>1147</v>
      </c>
      <c r="D105" s="112">
        <v>300</v>
      </c>
      <c r="E105" s="112">
        <v>300</v>
      </c>
      <c r="F105" s="109">
        <f t="shared" si="1"/>
        <v>1</v>
      </c>
      <c r="G105" s="12"/>
    </row>
    <row r="106" spans="1:7" ht="15.75">
      <c r="A106" s="17" t="s">
        <v>561</v>
      </c>
      <c r="B106" s="114" t="s">
        <v>562</v>
      </c>
      <c r="C106" s="107" t="s">
        <v>1147</v>
      </c>
      <c r="D106" s="112">
        <v>300</v>
      </c>
      <c r="E106" s="112"/>
      <c r="F106" s="109">
        <f t="shared" si="1"/>
        <v>0</v>
      </c>
      <c r="G106" s="12"/>
    </row>
    <row r="107" spans="1:7" ht="15.75">
      <c r="A107" s="17" t="s">
        <v>563</v>
      </c>
      <c r="B107" s="114" t="s">
        <v>564</v>
      </c>
      <c r="C107" s="107" t="s">
        <v>1147</v>
      </c>
      <c r="D107" s="112">
        <v>155</v>
      </c>
      <c r="E107" s="113">
        <v>155</v>
      </c>
      <c r="F107" s="109">
        <f t="shared" si="1"/>
        <v>1</v>
      </c>
      <c r="G107" s="12"/>
    </row>
    <row r="108" spans="1:7" ht="15.75">
      <c r="A108" s="17" t="s">
        <v>565</v>
      </c>
      <c r="B108" s="107" t="s">
        <v>566</v>
      </c>
      <c r="C108" s="107" t="s">
        <v>1147</v>
      </c>
      <c r="D108" s="108">
        <v>450</v>
      </c>
      <c r="E108" s="108">
        <v>500</v>
      </c>
      <c r="F108" s="109">
        <f t="shared" si="1"/>
        <v>1.1111111111111112</v>
      </c>
      <c r="G108" s="12" t="s">
        <v>394</v>
      </c>
    </row>
    <row r="109" spans="1:7" ht="18.75">
      <c r="A109" s="17" t="s">
        <v>567</v>
      </c>
      <c r="B109" s="110" t="s">
        <v>568</v>
      </c>
      <c r="C109" s="110"/>
      <c r="D109" s="110"/>
      <c r="E109" s="29"/>
      <c r="F109" s="109"/>
      <c r="G109" s="29"/>
    </row>
    <row r="110" spans="1:7" ht="15.75">
      <c r="A110" s="17" t="s">
        <v>569</v>
      </c>
      <c r="B110" s="115" t="s">
        <v>570</v>
      </c>
      <c r="C110" s="107" t="s">
        <v>1147</v>
      </c>
      <c r="D110" s="108">
        <v>90</v>
      </c>
      <c r="E110" s="113">
        <v>100</v>
      </c>
      <c r="F110" s="109">
        <f t="shared" si="1"/>
        <v>1.1111111111111112</v>
      </c>
      <c r="G110" s="12" t="s">
        <v>394</v>
      </c>
    </row>
    <row r="111" spans="1:7" ht="15.75">
      <c r="A111" s="17" t="s">
        <v>571</v>
      </c>
      <c r="B111" s="115" t="s">
        <v>572</v>
      </c>
      <c r="C111" s="107" t="s">
        <v>1147</v>
      </c>
      <c r="D111" s="116">
        <v>120</v>
      </c>
      <c r="E111" s="116">
        <v>135</v>
      </c>
      <c r="F111" s="109">
        <f t="shared" si="1"/>
        <v>1.125</v>
      </c>
      <c r="G111" s="12" t="s">
        <v>394</v>
      </c>
    </row>
    <row r="112" spans="1:7" ht="15.75">
      <c r="A112" s="17" t="s">
        <v>573</v>
      </c>
      <c r="B112" s="107" t="s">
        <v>574</v>
      </c>
      <c r="C112" s="107" t="s">
        <v>1147</v>
      </c>
      <c r="D112" s="117">
        <v>320</v>
      </c>
      <c r="E112" s="117">
        <v>360</v>
      </c>
      <c r="F112" s="109">
        <f t="shared" si="1"/>
        <v>1.125</v>
      </c>
      <c r="G112" s="12" t="s">
        <v>394</v>
      </c>
    </row>
    <row r="113" spans="1:7" ht="15.75">
      <c r="A113" s="17" t="s">
        <v>575</v>
      </c>
      <c r="B113" s="107" t="s">
        <v>576</v>
      </c>
      <c r="C113" s="107" t="s">
        <v>1147</v>
      </c>
      <c r="D113" s="117">
        <v>320</v>
      </c>
      <c r="E113" s="117">
        <v>360</v>
      </c>
      <c r="F113" s="109">
        <f t="shared" si="1"/>
        <v>1.125</v>
      </c>
      <c r="G113" s="12" t="s">
        <v>394</v>
      </c>
    </row>
    <row r="114" spans="1:7" ht="15.75">
      <c r="A114" s="17" t="s">
        <v>577</v>
      </c>
      <c r="B114" s="107" t="s">
        <v>578</v>
      </c>
      <c r="C114" s="107" t="s">
        <v>1147</v>
      </c>
      <c r="D114" s="117">
        <v>360</v>
      </c>
      <c r="E114" s="117">
        <v>400</v>
      </c>
      <c r="F114" s="109">
        <f t="shared" si="1"/>
        <v>1.1111111111111112</v>
      </c>
      <c r="G114" s="12" t="s">
        <v>394</v>
      </c>
    </row>
    <row r="115" spans="1:7" ht="15.75">
      <c r="A115" s="17" t="s">
        <v>579</v>
      </c>
      <c r="B115" s="107" t="s">
        <v>580</v>
      </c>
      <c r="C115" s="107" t="s">
        <v>1147</v>
      </c>
      <c r="D115" s="117">
        <v>420</v>
      </c>
      <c r="E115" s="117">
        <v>470</v>
      </c>
      <c r="F115" s="109">
        <f t="shared" si="1"/>
        <v>1.119047619047619</v>
      </c>
      <c r="G115" s="12" t="s">
        <v>394</v>
      </c>
    </row>
    <row r="116" spans="1:7" ht="15.75">
      <c r="A116" s="17" t="s">
        <v>581</v>
      </c>
      <c r="B116" s="107" t="s">
        <v>582</v>
      </c>
      <c r="C116" s="107" t="s">
        <v>1147</v>
      </c>
      <c r="D116" s="117">
        <v>520</v>
      </c>
      <c r="E116" s="117">
        <v>580</v>
      </c>
      <c r="F116" s="109">
        <f t="shared" si="1"/>
        <v>1.1153846153846154</v>
      </c>
      <c r="G116" s="12" t="s">
        <v>394</v>
      </c>
    </row>
    <row r="117" spans="1:7" ht="15.75">
      <c r="A117" s="17" t="s">
        <v>583</v>
      </c>
      <c r="B117" s="107" t="s">
        <v>584</v>
      </c>
      <c r="C117" s="107" t="s">
        <v>1147</v>
      </c>
      <c r="D117" s="117">
        <v>725</v>
      </c>
      <c r="E117" s="117">
        <v>800</v>
      </c>
      <c r="F117" s="109">
        <f t="shared" si="1"/>
        <v>1.103448275862069</v>
      </c>
      <c r="G117" s="12" t="s">
        <v>394</v>
      </c>
    </row>
    <row r="118" spans="1:7" ht="15.75">
      <c r="A118" s="17" t="s">
        <v>585</v>
      </c>
      <c r="B118" s="107" t="s">
        <v>586</v>
      </c>
      <c r="C118" s="107" t="s">
        <v>1147</v>
      </c>
      <c r="D118" s="117">
        <v>219</v>
      </c>
      <c r="E118" s="117">
        <v>240</v>
      </c>
      <c r="F118" s="109">
        <f t="shared" si="1"/>
        <v>1.095890410958904</v>
      </c>
      <c r="G118" s="12" t="s">
        <v>394</v>
      </c>
    </row>
    <row r="119" spans="1:7" ht="15.75">
      <c r="A119" s="17" t="s">
        <v>587</v>
      </c>
      <c r="B119" s="107" t="s">
        <v>588</v>
      </c>
      <c r="C119" s="107" t="s">
        <v>1147</v>
      </c>
      <c r="D119" s="117">
        <v>620</v>
      </c>
      <c r="E119" s="117">
        <v>680</v>
      </c>
      <c r="F119" s="109">
        <f t="shared" si="1"/>
        <v>1.096774193548387</v>
      </c>
      <c r="G119" s="12" t="s">
        <v>394</v>
      </c>
    </row>
    <row r="120" spans="1:7" ht="15.75">
      <c r="A120" s="17" t="s">
        <v>589</v>
      </c>
      <c r="B120" s="107" t="s">
        <v>590</v>
      </c>
      <c r="C120" s="107" t="s">
        <v>1147</v>
      </c>
      <c r="D120" s="117">
        <v>256</v>
      </c>
      <c r="E120" s="117">
        <v>280</v>
      </c>
      <c r="F120" s="109">
        <f t="shared" si="1"/>
        <v>1.09375</v>
      </c>
      <c r="G120" s="12" t="s">
        <v>394</v>
      </c>
    </row>
    <row r="121" spans="1:7" ht="15.75">
      <c r="A121" s="17" t="s">
        <v>591</v>
      </c>
      <c r="B121" s="107" t="s">
        <v>592</v>
      </c>
      <c r="C121" s="107" t="s">
        <v>1147</v>
      </c>
      <c r="D121" s="117">
        <v>298</v>
      </c>
      <c r="E121" s="117">
        <v>330</v>
      </c>
      <c r="F121" s="109">
        <f t="shared" si="1"/>
        <v>1.1073825503355705</v>
      </c>
      <c r="G121" s="12" t="s">
        <v>394</v>
      </c>
    </row>
    <row r="122" spans="1:7" ht="31.5">
      <c r="A122" s="17" t="s">
        <v>593</v>
      </c>
      <c r="B122" s="118" t="s">
        <v>594</v>
      </c>
      <c r="C122" s="107" t="s">
        <v>1147</v>
      </c>
      <c r="D122" s="117">
        <v>650</v>
      </c>
      <c r="E122" s="117">
        <v>870</v>
      </c>
      <c r="F122" s="109">
        <f t="shared" si="1"/>
        <v>1.3384615384615384</v>
      </c>
      <c r="G122" s="12" t="s">
        <v>394</v>
      </c>
    </row>
    <row r="123" spans="1:7" ht="15.75">
      <c r="A123" s="17" t="s">
        <v>595</v>
      </c>
      <c r="B123" s="107" t="s">
        <v>596</v>
      </c>
      <c r="C123" s="107" t="s">
        <v>1147</v>
      </c>
      <c r="D123" s="117">
        <v>640</v>
      </c>
      <c r="E123" s="117">
        <v>700</v>
      </c>
      <c r="F123" s="109">
        <f t="shared" si="1"/>
        <v>1.09375</v>
      </c>
      <c r="G123" s="12" t="s">
        <v>394</v>
      </c>
    </row>
    <row r="124" spans="1:7" ht="15.75">
      <c r="A124" s="17" t="s">
        <v>597</v>
      </c>
      <c r="B124" s="107" t="s">
        <v>598</v>
      </c>
      <c r="C124" s="107" t="s">
        <v>1147</v>
      </c>
      <c r="D124" s="117">
        <v>900</v>
      </c>
      <c r="E124" s="117">
        <v>1300</v>
      </c>
      <c r="F124" s="109">
        <f t="shared" si="1"/>
        <v>1.4444444444444444</v>
      </c>
      <c r="G124" s="12" t="s">
        <v>394</v>
      </c>
    </row>
    <row r="125" spans="1:7" ht="15.75">
      <c r="A125" s="17" t="s">
        <v>599</v>
      </c>
      <c r="B125" s="107" t="s">
        <v>600</v>
      </c>
      <c r="C125" s="107" t="s">
        <v>1147</v>
      </c>
      <c r="D125" s="117">
        <v>625</v>
      </c>
      <c r="E125" s="117">
        <v>680</v>
      </c>
      <c r="F125" s="109">
        <f t="shared" si="1"/>
        <v>1.088</v>
      </c>
      <c r="G125" s="12" t="s">
        <v>394</v>
      </c>
    </row>
    <row r="126" spans="1:7" ht="15.75">
      <c r="A126" s="17" t="s">
        <v>601</v>
      </c>
      <c r="B126" s="107" t="s">
        <v>602</v>
      </c>
      <c r="C126" s="107" t="s">
        <v>1147</v>
      </c>
      <c r="D126" s="117">
        <v>320</v>
      </c>
      <c r="E126" s="117">
        <v>350</v>
      </c>
      <c r="F126" s="109">
        <f t="shared" si="1"/>
        <v>1.09375</v>
      </c>
      <c r="G126" s="12" t="s">
        <v>394</v>
      </c>
    </row>
    <row r="127" spans="1:7" ht="15.75">
      <c r="A127" s="17" t="s">
        <v>603</v>
      </c>
      <c r="B127" s="107" t="s">
        <v>604</v>
      </c>
      <c r="C127" s="107" t="s">
        <v>1147</v>
      </c>
      <c r="D127" s="117">
        <v>260</v>
      </c>
      <c r="E127" s="117">
        <v>270</v>
      </c>
      <c r="F127" s="109">
        <f t="shared" si="1"/>
        <v>1.0384615384615385</v>
      </c>
      <c r="G127" s="12" t="s">
        <v>394</v>
      </c>
    </row>
    <row r="128" spans="1:7" ht="15.75">
      <c r="A128" s="17" t="s">
        <v>605</v>
      </c>
      <c r="B128" s="107" t="s">
        <v>606</v>
      </c>
      <c r="C128" s="107" t="s">
        <v>1147</v>
      </c>
      <c r="D128" s="119">
        <v>295</v>
      </c>
      <c r="E128" s="117">
        <v>330</v>
      </c>
      <c r="F128" s="109">
        <f t="shared" si="1"/>
        <v>1.11864406779661</v>
      </c>
      <c r="G128" s="12" t="s">
        <v>394</v>
      </c>
    </row>
    <row r="129" spans="1:7" ht="15.75">
      <c r="A129" s="17" t="s">
        <v>607</v>
      </c>
      <c r="B129" s="107" t="s">
        <v>608</v>
      </c>
      <c r="C129" s="107" t="s">
        <v>1147</v>
      </c>
      <c r="D129" s="117">
        <v>345</v>
      </c>
      <c r="E129" s="117">
        <v>380</v>
      </c>
      <c r="F129" s="109">
        <f t="shared" si="1"/>
        <v>1.1014492753623188</v>
      </c>
      <c r="G129" s="12" t="s">
        <v>394</v>
      </c>
    </row>
    <row r="130" spans="1:7" ht="15.75">
      <c r="A130" s="17" t="s">
        <v>609</v>
      </c>
      <c r="B130" s="107" t="s">
        <v>610</v>
      </c>
      <c r="C130" s="107" t="s">
        <v>1147</v>
      </c>
      <c r="D130" s="117">
        <v>390</v>
      </c>
      <c r="E130" s="117">
        <v>430</v>
      </c>
      <c r="F130" s="109">
        <f t="shared" si="1"/>
        <v>1.1025641025641026</v>
      </c>
      <c r="G130" s="12" t="s">
        <v>394</v>
      </c>
    </row>
    <row r="131" spans="1:7" ht="15.75">
      <c r="A131" s="17" t="s">
        <v>611</v>
      </c>
      <c r="B131" s="107" t="s">
        <v>612</v>
      </c>
      <c r="C131" s="107" t="s">
        <v>1147</v>
      </c>
      <c r="D131" s="117">
        <v>405</v>
      </c>
      <c r="E131" s="117">
        <v>450</v>
      </c>
      <c r="F131" s="109">
        <f t="shared" si="1"/>
        <v>1.1111111111111112</v>
      </c>
      <c r="G131" s="12" t="s">
        <v>394</v>
      </c>
    </row>
    <row r="132" spans="1:7" ht="15.75">
      <c r="A132" s="17" t="s">
        <v>613</v>
      </c>
      <c r="B132" s="107" t="s">
        <v>614</v>
      </c>
      <c r="C132" s="107" t="s">
        <v>1147</v>
      </c>
      <c r="D132" s="117">
        <v>256</v>
      </c>
      <c r="E132" s="117">
        <v>280</v>
      </c>
      <c r="F132" s="109">
        <f t="shared" si="1"/>
        <v>1.09375</v>
      </c>
      <c r="G132" s="12" t="s">
        <v>394</v>
      </c>
    </row>
    <row r="133" spans="1:7" ht="15.75">
      <c r="A133" s="17" t="s">
        <v>615</v>
      </c>
      <c r="B133" s="107" t="s">
        <v>616</v>
      </c>
      <c r="C133" s="107" t="s">
        <v>1147</v>
      </c>
      <c r="D133" s="117">
        <v>370</v>
      </c>
      <c r="E133" s="117">
        <v>410</v>
      </c>
      <c r="F133" s="109">
        <f t="shared" si="1"/>
        <v>1.1081081081081081</v>
      </c>
      <c r="G133" s="12" t="s">
        <v>394</v>
      </c>
    </row>
    <row r="134" spans="1:7" ht="15.75">
      <c r="A134" s="17" t="s">
        <v>617</v>
      </c>
      <c r="B134" s="107" t="s">
        <v>618</v>
      </c>
      <c r="C134" s="107" t="s">
        <v>1147</v>
      </c>
      <c r="D134" s="117">
        <v>290</v>
      </c>
      <c r="E134" s="117">
        <v>320</v>
      </c>
      <c r="F134" s="109">
        <f t="shared" si="1"/>
        <v>1.103448275862069</v>
      </c>
      <c r="G134" s="12" t="s">
        <v>394</v>
      </c>
    </row>
    <row r="135" spans="1:7" ht="15.75">
      <c r="A135" s="17" t="s">
        <v>619</v>
      </c>
      <c r="B135" s="107" t="s">
        <v>620</v>
      </c>
      <c r="C135" s="107" t="s">
        <v>1147</v>
      </c>
      <c r="D135" s="117">
        <v>360</v>
      </c>
      <c r="E135" s="117">
        <v>400</v>
      </c>
      <c r="F135" s="109">
        <f aca="true" t="shared" si="2" ref="F135:F198">E135/D135*100%</f>
        <v>1.1111111111111112</v>
      </c>
      <c r="G135" s="12" t="s">
        <v>394</v>
      </c>
    </row>
    <row r="136" spans="1:7" ht="15.75">
      <c r="A136" s="17" t="s">
        <v>621</v>
      </c>
      <c r="B136" s="107" t="s">
        <v>622</v>
      </c>
      <c r="C136" s="107" t="s">
        <v>1147</v>
      </c>
      <c r="D136" s="117">
        <v>280</v>
      </c>
      <c r="E136" s="117">
        <v>310</v>
      </c>
      <c r="F136" s="109">
        <f t="shared" si="2"/>
        <v>1.1071428571428572</v>
      </c>
      <c r="G136" s="12" t="s">
        <v>394</v>
      </c>
    </row>
    <row r="137" spans="1:7" ht="15.75">
      <c r="A137" s="17" t="s">
        <v>623</v>
      </c>
      <c r="B137" s="107" t="s">
        <v>624</v>
      </c>
      <c r="C137" s="107" t="s">
        <v>1147</v>
      </c>
      <c r="D137" s="117">
        <v>240</v>
      </c>
      <c r="E137" s="117">
        <v>270</v>
      </c>
      <c r="F137" s="109">
        <f t="shared" si="2"/>
        <v>1.125</v>
      </c>
      <c r="G137" s="12" t="s">
        <v>394</v>
      </c>
    </row>
    <row r="138" spans="1:7" ht="15.75">
      <c r="A138" s="17" t="s">
        <v>625</v>
      </c>
      <c r="B138" s="107" t="s">
        <v>626</v>
      </c>
      <c r="C138" s="107" t="s">
        <v>1147</v>
      </c>
      <c r="D138" s="117">
        <v>340</v>
      </c>
      <c r="E138" s="117">
        <v>375</v>
      </c>
      <c r="F138" s="109">
        <f t="shared" si="2"/>
        <v>1.1029411764705883</v>
      </c>
      <c r="G138" s="12" t="s">
        <v>394</v>
      </c>
    </row>
    <row r="139" spans="1:7" ht="15.75">
      <c r="A139" s="17" t="s">
        <v>627</v>
      </c>
      <c r="B139" s="107" t="s">
        <v>628</v>
      </c>
      <c r="C139" s="107" t="s">
        <v>1147</v>
      </c>
      <c r="D139" s="117">
        <v>350</v>
      </c>
      <c r="E139" s="117">
        <v>385</v>
      </c>
      <c r="F139" s="109">
        <f t="shared" si="2"/>
        <v>1.1</v>
      </c>
      <c r="G139" s="12" t="s">
        <v>394</v>
      </c>
    </row>
    <row r="140" spans="1:7" ht="15.75">
      <c r="A140" s="17" t="s">
        <v>629</v>
      </c>
      <c r="B140" s="107" t="s">
        <v>630</v>
      </c>
      <c r="C140" s="107" t="s">
        <v>1147</v>
      </c>
      <c r="D140" s="117">
        <v>330</v>
      </c>
      <c r="E140" s="117">
        <v>370</v>
      </c>
      <c r="F140" s="109">
        <f t="shared" si="2"/>
        <v>1.121212121212121</v>
      </c>
      <c r="G140" s="12" t="s">
        <v>394</v>
      </c>
    </row>
    <row r="141" spans="1:7" ht="15.75">
      <c r="A141" s="17" t="s">
        <v>631</v>
      </c>
      <c r="B141" s="107" t="s">
        <v>632</v>
      </c>
      <c r="C141" s="107" t="s">
        <v>1147</v>
      </c>
      <c r="D141" s="117">
        <v>240</v>
      </c>
      <c r="E141" s="117">
        <v>265</v>
      </c>
      <c r="F141" s="109">
        <f t="shared" si="2"/>
        <v>1.1041666666666667</v>
      </c>
      <c r="G141" s="12" t="s">
        <v>394</v>
      </c>
    </row>
    <row r="142" spans="1:7" ht="15.75">
      <c r="A142" s="17" t="s">
        <v>633</v>
      </c>
      <c r="B142" s="107" t="s">
        <v>634</v>
      </c>
      <c r="C142" s="107" t="s">
        <v>1147</v>
      </c>
      <c r="D142" s="117">
        <v>286</v>
      </c>
      <c r="E142" s="117">
        <v>320</v>
      </c>
      <c r="F142" s="109">
        <f t="shared" si="2"/>
        <v>1.118881118881119</v>
      </c>
      <c r="G142" s="12" t="s">
        <v>394</v>
      </c>
    </row>
    <row r="143" spans="1:7" ht="15.75">
      <c r="A143" s="17" t="s">
        <v>635</v>
      </c>
      <c r="B143" s="107" t="s">
        <v>636</v>
      </c>
      <c r="C143" s="107" t="s">
        <v>1147</v>
      </c>
      <c r="D143" s="117">
        <v>390</v>
      </c>
      <c r="E143" s="117">
        <v>430</v>
      </c>
      <c r="F143" s="109">
        <f t="shared" si="2"/>
        <v>1.1025641025641026</v>
      </c>
      <c r="G143" s="12" t="s">
        <v>394</v>
      </c>
    </row>
    <row r="144" spans="1:7" ht="15.75">
      <c r="A144" s="17" t="s">
        <v>637</v>
      </c>
      <c r="B144" s="107" t="s">
        <v>638</v>
      </c>
      <c r="C144" s="107" t="s">
        <v>1147</v>
      </c>
      <c r="D144" s="117">
        <v>256</v>
      </c>
      <c r="E144" s="117">
        <v>280</v>
      </c>
      <c r="F144" s="109">
        <f t="shared" si="2"/>
        <v>1.09375</v>
      </c>
      <c r="G144" s="12" t="s">
        <v>394</v>
      </c>
    </row>
    <row r="145" spans="1:7" ht="15.75">
      <c r="A145" s="17" t="s">
        <v>639</v>
      </c>
      <c r="B145" s="107" t="s">
        <v>640</v>
      </c>
      <c r="C145" s="107" t="s">
        <v>1147</v>
      </c>
      <c r="D145" s="117">
        <v>310</v>
      </c>
      <c r="E145" s="117">
        <v>340</v>
      </c>
      <c r="F145" s="109">
        <f t="shared" si="2"/>
        <v>1.096774193548387</v>
      </c>
      <c r="G145" s="12" t="s">
        <v>394</v>
      </c>
    </row>
    <row r="146" spans="1:7" ht="15.75">
      <c r="A146" s="17" t="s">
        <v>641</v>
      </c>
      <c r="B146" s="107" t="s">
        <v>642</v>
      </c>
      <c r="C146" s="107" t="s">
        <v>1147</v>
      </c>
      <c r="D146" s="117">
        <v>256</v>
      </c>
      <c r="E146" s="117">
        <v>280</v>
      </c>
      <c r="F146" s="109">
        <f t="shared" si="2"/>
        <v>1.09375</v>
      </c>
      <c r="G146" s="12" t="s">
        <v>394</v>
      </c>
    </row>
    <row r="147" spans="1:7" ht="15.75">
      <c r="A147" s="17" t="s">
        <v>643</v>
      </c>
      <c r="B147" s="107" t="s">
        <v>644</v>
      </c>
      <c r="C147" s="107" t="s">
        <v>1147</v>
      </c>
      <c r="D147" s="117">
        <v>256</v>
      </c>
      <c r="E147" s="117">
        <v>280</v>
      </c>
      <c r="F147" s="109">
        <f t="shared" si="2"/>
        <v>1.09375</v>
      </c>
      <c r="G147" s="12" t="s">
        <v>394</v>
      </c>
    </row>
    <row r="148" spans="1:7" ht="15.75">
      <c r="A148" s="17" t="s">
        <v>645</v>
      </c>
      <c r="B148" s="107" t="s">
        <v>646</v>
      </c>
      <c r="C148" s="107" t="s">
        <v>1147</v>
      </c>
      <c r="D148" s="117">
        <v>290</v>
      </c>
      <c r="E148" s="117">
        <v>320</v>
      </c>
      <c r="F148" s="109">
        <f t="shared" si="2"/>
        <v>1.103448275862069</v>
      </c>
      <c r="G148" s="12" t="s">
        <v>394</v>
      </c>
    </row>
    <row r="149" spans="1:7" ht="15.75">
      <c r="A149" s="17" t="s">
        <v>647</v>
      </c>
      <c r="B149" s="107" t="s">
        <v>648</v>
      </c>
      <c r="C149" s="107" t="s">
        <v>1147</v>
      </c>
      <c r="D149" s="117">
        <v>290</v>
      </c>
      <c r="E149" s="117">
        <v>320</v>
      </c>
      <c r="F149" s="109">
        <f t="shared" si="2"/>
        <v>1.103448275862069</v>
      </c>
      <c r="G149" s="12" t="s">
        <v>394</v>
      </c>
    </row>
    <row r="150" spans="1:7" ht="15.75">
      <c r="A150" s="17" t="s">
        <v>649</v>
      </c>
      <c r="B150" s="107" t="s">
        <v>650</v>
      </c>
      <c r="C150" s="107" t="s">
        <v>1147</v>
      </c>
      <c r="D150" s="117">
        <v>290</v>
      </c>
      <c r="E150" s="117">
        <v>320</v>
      </c>
      <c r="F150" s="109">
        <f t="shared" si="2"/>
        <v>1.103448275862069</v>
      </c>
      <c r="G150" s="12" t="s">
        <v>394</v>
      </c>
    </row>
    <row r="151" spans="1:7" ht="15.75">
      <c r="A151" s="17" t="s">
        <v>651</v>
      </c>
      <c r="B151" s="107" t="s">
        <v>652</v>
      </c>
      <c r="C151" s="107" t="s">
        <v>1147</v>
      </c>
      <c r="D151" s="117">
        <v>320</v>
      </c>
      <c r="E151" s="117">
        <v>360</v>
      </c>
      <c r="F151" s="109">
        <f t="shared" si="2"/>
        <v>1.125</v>
      </c>
      <c r="G151" s="12" t="s">
        <v>394</v>
      </c>
    </row>
    <row r="152" spans="1:7" ht="15.75">
      <c r="A152" s="17" t="s">
        <v>653</v>
      </c>
      <c r="B152" s="107" t="s">
        <v>654</v>
      </c>
      <c r="C152" s="107" t="s">
        <v>1147</v>
      </c>
      <c r="D152" s="117">
        <v>348</v>
      </c>
      <c r="E152" s="117">
        <v>380</v>
      </c>
      <c r="F152" s="109">
        <f t="shared" si="2"/>
        <v>1.0919540229885059</v>
      </c>
      <c r="G152" s="12" t="s">
        <v>394</v>
      </c>
    </row>
    <row r="153" spans="1:7" ht="15.75">
      <c r="A153" s="17" t="s">
        <v>655</v>
      </c>
      <c r="B153" s="107" t="s">
        <v>656</v>
      </c>
      <c r="C153" s="107" t="s">
        <v>1147</v>
      </c>
      <c r="D153" s="117">
        <v>320</v>
      </c>
      <c r="E153" s="117">
        <v>350</v>
      </c>
      <c r="F153" s="109">
        <f t="shared" si="2"/>
        <v>1.09375</v>
      </c>
      <c r="G153" s="12" t="s">
        <v>394</v>
      </c>
    </row>
    <row r="154" spans="1:7" ht="15.75">
      <c r="A154" s="17" t="s">
        <v>657</v>
      </c>
      <c r="B154" s="107" t="s">
        <v>658</v>
      </c>
      <c r="C154" s="107" t="s">
        <v>1147</v>
      </c>
      <c r="D154" s="117">
        <v>202</v>
      </c>
      <c r="E154" s="117">
        <v>220</v>
      </c>
      <c r="F154" s="109">
        <f t="shared" si="2"/>
        <v>1.0891089108910892</v>
      </c>
      <c r="G154" s="12" t="s">
        <v>394</v>
      </c>
    </row>
    <row r="155" spans="1:7" ht="15.75">
      <c r="A155" s="17" t="s">
        <v>659</v>
      </c>
      <c r="B155" s="107" t="s">
        <v>660</v>
      </c>
      <c r="C155" s="107" t="s">
        <v>1147</v>
      </c>
      <c r="D155" s="117">
        <v>348</v>
      </c>
      <c r="E155" s="117">
        <v>380</v>
      </c>
      <c r="F155" s="109">
        <f t="shared" si="2"/>
        <v>1.0919540229885059</v>
      </c>
      <c r="G155" s="12" t="s">
        <v>394</v>
      </c>
    </row>
    <row r="156" spans="1:7" ht="15.75">
      <c r="A156" s="17" t="s">
        <v>661</v>
      </c>
      <c r="B156" s="107" t="s">
        <v>662</v>
      </c>
      <c r="C156" s="107" t="s">
        <v>1147</v>
      </c>
      <c r="D156" s="117">
        <v>320</v>
      </c>
      <c r="E156" s="117">
        <v>350</v>
      </c>
      <c r="F156" s="109">
        <f t="shared" si="2"/>
        <v>1.09375</v>
      </c>
      <c r="G156" s="12" t="s">
        <v>394</v>
      </c>
    </row>
    <row r="157" spans="1:7" ht="15.75">
      <c r="A157" s="17" t="s">
        <v>663</v>
      </c>
      <c r="B157" s="107" t="s">
        <v>664</v>
      </c>
      <c r="C157" s="107" t="s">
        <v>1147</v>
      </c>
      <c r="D157" s="117">
        <v>368</v>
      </c>
      <c r="E157" s="117">
        <v>410</v>
      </c>
      <c r="F157" s="109">
        <f t="shared" si="2"/>
        <v>1.1141304347826086</v>
      </c>
      <c r="G157" s="12" t="s">
        <v>394</v>
      </c>
    </row>
    <row r="158" spans="1:7" ht="15.75">
      <c r="A158" s="17" t="s">
        <v>665</v>
      </c>
      <c r="B158" s="107" t="s">
        <v>666</v>
      </c>
      <c r="C158" s="107" t="s">
        <v>1147</v>
      </c>
      <c r="D158" s="119">
        <v>348</v>
      </c>
      <c r="E158" s="117">
        <v>390</v>
      </c>
      <c r="F158" s="109">
        <f t="shared" si="2"/>
        <v>1.1206896551724137</v>
      </c>
      <c r="G158" s="12" t="s">
        <v>394</v>
      </c>
    </row>
    <row r="159" spans="1:7" ht="15.75">
      <c r="A159" s="17" t="s">
        <v>667</v>
      </c>
      <c r="B159" s="107" t="s">
        <v>668</v>
      </c>
      <c r="C159" s="107" t="s">
        <v>1147</v>
      </c>
      <c r="D159" s="119">
        <v>760</v>
      </c>
      <c r="E159" s="117">
        <v>830</v>
      </c>
      <c r="F159" s="109">
        <f t="shared" si="2"/>
        <v>1.0921052631578947</v>
      </c>
      <c r="G159" s="12" t="s">
        <v>394</v>
      </c>
    </row>
    <row r="160" spans="1:7" ht="15.75">
      <c r="A160" s="17" t="s">
        <v>669</v>
      </c>
      <c r="B160" s="107" t="s">
        <v>670</v>
      </c>
      <c r="C160" s="107" t="s">
        <v>1147</v>
      </c>
      <c r="D160" s="119">
        <v>360</v>
      </c>
      <c r="E160" s="117">
        <v>390</v>
      </c>
      <c r="F160" s="109">
        <f t="shared" si="2"/>
        <v>1.0833333333333333</v>
      </c>
      <c r="G160" s="12" t="s">
        <v>394</v>
      </c>
    </row>
    <row r="161" spans="1:7" ht="15.75">
      <c r="A161" s="17" t="s">
        <v>671</v>
      </c>
      <c r="B161" s="107" t="s">
        <v>672</v>
      </c>
      <c r="C161" s="107" t="s">
        <v>1147</v>
      </c>
      <c r="D161" s="119">
        <v>360</v>
      </c>
      <c r="E161" s="117">
        <v>390</v>
      </c>
      <c r="F161" s="109">
        <f t="shared" si="2"/>
        <v>1.0833333333333333</v>
      </c>
      <c r="G161" s="12" t="s">
        <v>394</v>
      </c>
    </row>
    <row r="162" spans="1:7" ht="15.75">
      <c r="A162" s="17" t="s">
        <v>673</v>
      </c>
      <c r="B162" s="107" t="s">
        <v>674</v>
      </c>
      <c r="C162" s="107" t="s">
        <v>1147</v>
      </c>
      <c r="D162" s="119">
        <v>20</v>
      </c>
      <c r="E162" s="117">
        <v>30</v>
      </c>
      <c r="F162" s="109">
        <f t="shared" si="2"/>
        <v>1.5</v>
      </c>
      <c r="G162" s="12" t="s">
        <v>394</v>
      </c>
    </row>
    <row r="163" spans="1:7" ht="15.75">
      <c r="A163" s="17" t="s">
        <v>675</v>
      </c>
      <c r="B163" s="107" t="s">
        <v>676</v>
      </c>
      <c r="C163" s="107" t="s">
        <v>1147</v>
      </c>
      <c r="D163" s="119">
        <v>30</v>
      </c>
      <c r="E163" s="117">
        <v>40</v>
      </c>
      <c r="F163" s="109">
        <f t="shared" si="2"/>
        <v>1.3333333333333333</v>
      </c>
      <c r="G163" s="12" t="s">
        <v>394</v>
      </c>
    </row>
    <row r="164" spans="1:7" ht="15.75">
      <c r="A164" s="17" t="s">
        <v>677</v>
      </c>
      <c r="B164" s="114" t="s">
        <v>678</v>
      </c>
      <c r="C164" s="107" t="s">
        <v>1147</v>
      </c>
      <c r="D164" s="119">
        <v>480</v>
      </c>
      <c r="E164" s="120">
        <v>500</v>
      </c>
      <c r="F164" s="109">
        <f t="shared" si="2"/>
        <v>1.0416666666666667</v>
      </c>
      <c r="G164" s="12" t="s">
        <v>394</v>
      </c>
    </row>
    <row r="165" spans="1:7" ht="18.75">
      <c r="A165" s="17" t="s">
        <v>679</v>
      </c>
      <c r="B165" s="110" t="s">
        <v>680</v>
      </c>
      <c r="C165" s="110"/>
      <c r="D165" s="110"/>
      <c r="E165" s="29"/>
      <c r="F165" s="109"/>
      <c r="G165" s="29"/>
    </row>
    <row r="166" spans="1:7" ht="15.75">
      <c r="A166" s="17" t="s">
        <v>681</v>
      </c>
      <c r="B166" s="107" t="s">
        <v>682</v>
      </c>
      <c r="C166" s="107" t="s">
        <v>1147</v>
      </c>
      <c r="D166" s="108">
        <v>570</v>
      </c>
      <c r="E166" s="108">
        <v>640</v>
      </c>
      <c r="F166" s="109">
        <f t="shared" si="2"/>
        <v>1.1228070175438596</v>
      </c>
      <c r="G166" s="12" t="s">
        <v>394</v>
      </c>
    </row>
    <row r="167" spans="1:7" ht="15.75">
      <c r="A167" s="17" t="s">
        <v>683</v>
      </c>
      <c r="B167" s="107" t="s">
        <v>684</v>
      </c>
      <c r="C167" s="107" t="s">
        <v>1147</v>
      </c>
      <c r="D167" s="108">
        <v>635</v>
      </c>
      <c r="E167" s="108">
        <v>700</v>
      </c>
      <c r="F167" s="109">
        <f t="shared" si="2"/>
        <v>1.1023622047244095</v>
      </c>
      <c r="G167" s="12" t="s">
        <v>394</v>
      </c>
    </row>
    <row r="168" spans="1:7" ht="15.75">
      <c r="A168" s="17" t="s">
        <v>685</v>
      </c>
      <c r="B168" s="107" t="s">
        <v>686</v>
      </c>
      <c r="C168" s="107" t="s">
        <v>1147</v>
      </c>
      <c r="D168" s="108">
        <v>290</v>
      </c>
      <c r="E168" s="108">
        <v>350</v>
      </c>
      <c r="F168" s="109">
        <f t="shared" si="2"/>
        <v>1.206896551724138</v>
      </c>
      <c r="G168" s="12" t="s">
        <v>394</v>
      </c>
    </row>
    <row r="169" spans="1:7" ht="15.75">
      <c r="A169" s="17" t="s">
        <v>687</v>
      </c>
      <c r="B169" s="107" t="s">
        <v>688</v>
      </c>
      <c r="C169" s="107" t="s">
        <v>1147</v>
      </c>
      <c r="D169" s="108">
        <v>290</v>
      </c>
      <c r="E169" s="108">
        <v>350</v>
      </c>
      <c r="F169" s="109">
        <f t="shared" si="2"/>
        <v>1.206896551724138</v>
      </c>
      <c r="G169" s="12" t="s">
        <v>394</v>
      </c>
    </row>
    <row r="170" spans="1:7" ht="15.75">
      <c r="A170" s="17" t="s">
        <v>689</v>
      </c>
      <c r="B170" s="107" t="s">
        <v>690</v>
      </c>
      <c r="C170" s="107" t="s">
        <v>1147</v>
      </c>
      <c r="D170" s="108">
        <v>290</v>
      </c>
      <c r="E170" s="108">
        <v>350</v>
      </c>
      <c r="F170" s="109">
        <f t="shared" si="2"/>
        <v>1.206896551724138</v>
      </c>
      <c r="G170" s="12" t="s">
        <v>394</v>
      </c>
    </row>
    <row r="171" spans="1:7" ht="15.75">
      <c r="A171" s="17" t="s">
        <v>691</v>
      </c>
      <c r="B171" s="107" t="s">
        <v>692</v>
      </c>
      <c r="C171" s="107" t="s">
        <v>1147</v>
      </c>
      <c r="D171" s="108">
        <v>355</v>
      </c>
      <c r="E171" s="108">
        <v>450</v>
      </c>
      <c r="F171" s="109">
        <f t="shared" si="2"/>
        <v>1.267605633802817</v>
      </c>
      <c r="G171" s="12" t="s">
        <v>394</v>
      </c>
    </row>
    <row r="172" spans="1:7" ht="15.75">
      <c r="A172" s="17" t="s">
        <v>693</v>
      </c>
      <c r="B172" s="107" t="s">
        <v>694</v>
      </c>
      <c r="C172" s="107" t="s">
        <v>1147</v>
      </c>
      <c r="D172" s="108">
        <v>290</v>
      </c>
      <c r="E172" s="108">
        <v>350</v>
      </c>
      <c r="F172" s="109">
        <f t="shared" si="2"/>
        <v>1.206896551724138</v>
      </c>
      <c r="G172" s="12" t="s">
        <v>394</v>
      </c>
    </row>
    <row r="173" spans="1:7" ht="15.75">
      <c r="A173" s="17" t="s">
        <v>695</v>
      </c>
      <c r="B173" s="107" t="s">
        <v>696</v>
      </c>
      <c r="C173" s="107" t="s">
        <v>1147</v>
      </c>
      <c r="D173" s="108">
        <v>215</v>
      </c>
      <c r="E173" s="108">
        <v>280</v>
      </c>
      <c r="F173" s="109">
        <f t="shared" si="2"/>
        <v>1.302325581395349</v>
      </c>
      <c r="G173" s="12" t="s">
        <v>394</v>
      </c>
    </row>
    <row r="174" spans="1:7" ht="15.75">
      <c r="A174" s="17" t="s">
        <v>697</v>
      </c>
      <c r="B174" s="107" t="s">
        <v>698</v>
      </c>
      <c r="C174" s="107" t="s">
        <v>1147</v>
      </c>
      <c r="D174" s="108">
        <v>290</v>
      </c>
      <c r="E174" s="108">
        <v>350</v>
      </c>
      <c r="F174" s="109">
        <f t="shared" si="2"/>
        <v>1.206896551724138</v>
      </c>
      <c r="G174" s="12" t="s">
        <v>394</v>
      </c>
    </row>
    <row r="175" spans="1:7" ht="15.75">
      <c r="A175" s="17" t="s">
        <v>699</v>
      </c>
      <c r="B175" s="107" t="s">
        <v>700</v>
      </c>
      <c r="C175" s="107" t="s">
        <v>1147</v>
      </c>
      <c r="D175" s="108">
        <v>290</v>
      </c>
      <c r="E175" s="108">
        <v>350</v>
      </c>
      <c r="F175" s="109">
        <f t="shared" si="2"/>
        <v>1.206896551724138</v>
      </c>
      <c r="G175" s="12" t="s">
        <v>394</v>
      </c>
    </row>
    <row r="176" spans="1:7" ht="15.75">
      <c r="A176" s="17" t="s">
        <v>701</v>
      </c>
      <c r="B176" s="107" t="s">
        <v>702</v>
      </c>
      <c r="C176" s="107" t="s">
        <v>1147</v>
      </c>
      <c r="D176" s="108">
        <v>290</v>
      </c>
      <c r="E176" s="108">
        <v>350</v>
      </c>
      <c r="F176" s="109">
        <f t="shared" si="2"/>
        <v>1.206896551724138</v>
      </c>
      <c r="G176" s="12" t="s">
        <v>394</v>
      </c>
    </row>
    <row r="177" spans="1:7" ht="15.75">
      <c r="A177" s="17" t="s">
        <v>703</v>
      </c>
      <c r="B177" s="107" t="s">
        <v>704</v>
      </c>
      <c r="C177" s="107" t="s">
        <v>1147</v>
      </c>
      <c r="D177" s="108">
        <v>430</v>
      </c>
      <c r="E177" s="108">
        <v>480</v>
      </c>
      <c r="F177" s="109">
        <f t="shared" si="2"/>
        <v>1.1162790697674418</v>
      </c>
      <c r="G177" s="12" t="s">
        <v>394</v>
      </c>
    </row>
    <row r="178" spans="1:7" ht="15.75">
      <c r="A178" s="17" t="s">
        <v>705</v>
      </c>
      <c r="B178" s="107" t="s">
        <v>706</v>
      </c>
      <c r="C178" s="107" t="s">
        <v>1147</v>
      </c>
      <c r="D178" s="108">
        <v>290</v>
      </c>
      <c r="E178" s="108">
        <v>350</v>
      </c>
      <c r="F178" s="109">
        <f t="shared" si="2"/>
        <v>1.206896551724138</v>
      </c>
      <c r="G178" s="12" t="s">
        <v>394</v>
      </c>
    </row>
    <row r="179" spans="1:7" ht="15.75">
      <c r="A179" s="17" t="s">
        <v>707</v>
      </c>
      <c r="B179" s="107" t="s">
        <v>708</v>
      </c>
      <c r="C179" s="107" t="s">
        <v>1147</v>
      </c>
      <c r="D179" s="108">
        <v>290</v>
      </c>
      <c r="E179" s="108">
        <v>350</v>
      </c>
      <c r="F179" s="109">
        <f t="shared" si="2"/>
        <v>1.206896551724138</v>
      </c>
      <c r="G179" s="12" t="s">
        <v>394</v>
      </c>
    </row>
    <row r="180" spans="1:7" ht="15.75">
      <c r="A180" s="17" t="s">
        <v>709</v>
      </c>
      <c r="B180" s="107" t="s">
        <v>710</v>
      </c>
      <c r="C180" s="107" t="s">
        <v>1147</v>
      </c>
      <c r="D180" s="108">
        <v>450</v>
      </c>
      <c r="E180" s="108">
        <v>500</v>
      </c>
      <c r="F180" s="109">
        <f t="shared" si="2"/>
        <v>1.1111111111111112</v>
      </c>
      <c r="G180" s="12" t="s">
        <v>394</v>
      </c>
    </row>
    <row r="181" spans="1:7" ht="15.75">
      <c r="A181" s="17" t="s">
        <v>711</v>
      </c>
      <c r="B181" s="107" t="s">
        <v>712</v>
      </c>
      <c r="C181" s="107" t="s">
        <v>1147</v>
      </c>
      <c r="D181" s="108">
        <v>355</v>
      </c>
      <c r="E181" s="108">
        <v>450</v>
      </c>
      <c r="F181" s="109">
        <f t="shared" si="2"/>
        <v>1.267605633802817</v>
      </c>
      <c r="G181" s="12" t="s">
        <v>394</v>
      </c>
    </row>
    <row r="182" spans="1:7" ht="15.75">
      <c r="A182" s="17" t="s">
        <v>713</v>
      </c>
      <c r="B182" s="107" t="s">
        <v>714</v>
      </c>
      <c r="C182" s="107" t="s">
        <v>1147</v>
      </c>
      <c r="D182" s="108">
        <v>430</v>
      </c>
      <c r="E182" s="108">
        <v>500</v>
      </c>
      <c r="F182" s="109">
        <f t="shared" si="2"/>
        <v>1.1627906976744187</v>
      </c>
      <c r="G182" s="12" t="s">
        <v>394</v>
      </c>
    </row>
    <row r="183" spans="1:7" ht="15.75">
      <c r="A183" s="17" t="s">
        <v>715</v>
      </c>
      <c r="B183" s="107" t="s">
        <v>716</v>
      </c>
      <c r="C183" s="107" t="s">
        <v>1147</v>
      </c>
      <c r="D183" s="108">
        <v>639</v>
      </c>
      <c r="E183" s="108">
        <v>720</v>
      </c>
      <c r="F183" s="109">
        <f t="shared" si="2"/>
        <v>1.1267605633802817</v>
      </c>
      <c r="G183" s="12" t="s">
        <v>394</v>
      </c>
    </row>
    <row r="184" spans="1:7" ht="15.75">
      <c r="A184" s="17" t="s">
        <v>717</v>
      </c>
      <c r="B184" s="107" t="s">
        <v>718</v>
      </c>
      <c r="C184" s="107" t="s">
        <v>1147</v>
      </c>
      <c r="D184" s="108"/>
      <c r="E184" s="108">
        <v>770</v>
      </c>
      <c r="F184" s="109"/>
      <c r="G184" s="29"/>
    </row>
    <row r="185" spans="1:7" ht="18.75">
      <c r="A185" s="17" t="s">
        <v>719</v>
      </c>
      <c r="B185" s="110" t="s">
        <v>720</v>
      </c>
      <c r="C185" s="110"/>
      <c r="D185" s="110"/>
      <c r="E185" s="29"/>
      <c r="F185" s="109"/>
      <c r="G185" s="29"/>
    </row>
    <row r="186" spans="1:7" ht="15.75">
      <c r="A186" s="17" t="s">
        <v>721</v>
      </c>
      <c r="B186" s="107" t="s">
        <v>722</v>
      </c>
      <c r="C186" s="107" t="s">
        <v>1147</v>
      </c>
      <c r="D186" s="108">
        <v>350</v>
      </c>
      <c r="E186" s="113">
        <v>400</v>
      </c>
      <c r="F186" s="109">
        <f t="shared" si="2"/>
        <v>1.1428571428571428</v>
      </c>
      <c r="G186" s="12" t="s">
        <v>394</v>
      </c>
    </row>
    <row r="187" spans="1:7" ht="15.75">
      <c r="A187" s="17" t="s">
        <v>723</v>
      </c>
      <c r="B187" s="107" t="s">
        <v>724</v>
      </c>
      <c r="C187" s="107" t="s">
        <v>1147</v>
      </c>
      <c r="D187" s="108">
        <v>480</v>
      </c>
      <c r="E187" s="113">
        <v>550</v>
      </c>
      <c r="F187" s="109">
        <f t="shared" si="2"/>
        <v>1.1458333333333333</v>
      </c>
      <c r="G187" s="12" t="s">
        <v>394</v>
      </c>
    </row>
    <row r="188" spans="1:7" ht="15.75">
      <c r="A188" s="17" t="s">
        <v>725</v>
      </c>
      <c r="B188" s="107" t="s">
        <v>726</v>
      </c>
      <c r="C188" s="107" t="s">
        <v>1147</v>
      </c>
      <c r="D188" s="108">
        <v>1200</v>
      </c>
      <c r="E188" s="113">
        <v>1200</v>
      </c>
      <c r="F188" s="109">
        <f t="shared" si="2"/>
        <v>1</v>
      </c>
      <c r="G188" s="12"/>
    </row>
    <row r="189" spans="1:7" ht="15.75">
      <c r="A189" s="17" t="s">
        <v>727</v>
      </c>
      <c r="B189" s="107" t="s">
        <v>728</v>
      </c>
      <c r="C189" s="107" t="s">
        <v>1147</v>
      </c>
      <c r="D189" s="112">
        <v>380</v>
      </c>
      <c r="E189" s="113">
        <v>400</v>
      </c>
      <c r="F189" s="109">
        <f t="shared" si="2"/>
        <v>1.0526315789473684</v>
      </c>
      <c r="G189" s="12" t="s">
        <v>394</v>
      </c>
    </row>
    <row r="190" spans="1:7" ht="15.75">
      <c r="A190" s="17" t="s">
        <v>729</v>
      </c>
      <c r="B190" s="107" t="s">
        <v>730</v>
      </c>
      <c r="C190" s="107" t="s">
        <v>1147</v>
      </c>
      <c r="D190" s="108">
        <v>370</v>
      </c>
      <c r="E190" s="113">
        <v>420</v>
      </c>
      <c r="F190" s="109">
        <f t="shared" si="2"/>
        <v>1.135135135135135</v>
      </c>
      <c r="G190" s="12" t="s">
        <v>394</v>
      </c>
    </row>
    <row r="191" spans="1:7" ht="15.75">
      <c r="A191" s="17" t="s">
        <v>731</v>
      </c>
      <c r="B191" s="107" t="s">
        <v>732</v>
      </c>
      <c r="C191" s="107" t="s">
        <v>1147</v>
      </c>
      <c r="D191" s="108">
        <v>330</v>
      </c>
      <c r="E191" s="113">
        <v>380</v>
      </c>
      <c r="F191" s="109">
        <f t="shared" si="2"/>
        <v>1.1515151515151516</v>
      </c>
      <c r="G191" s="12" t="s">
        <v>394</v>
      </c>
    </row>
    <row r="192" spans="1:7" ht="18.75">
      <c r="A192" s="17" t="s">
        <v>733</v>
      </c>
      <c r="B192" s="110" t="s">
        <v>734</v>
      </c>
      <c r="C192" s="110"/>
      <c r="D192" s="110"/>
      <c r="E192" s="113"/>
      <c r="F192" s="109"/>
      <c r="G192" s="29"/>
    </row>
    <row r="193" spans="1:7" ht="15.75">
      <c r="A193" s="17" t="s">
        <v>735</v>
      </c>
      <c r="B193" s="107" t="s">
        <v>482</v>
      </c>
      <c r="C193" s="107" t="s">
        <v>1147</v>
      </c>
      <c r="D193" s="108">
        <v>125</v>
      </c>
      <c r="E193" s="108">
        <v>150</v>
      </c>
      <c r="F193" s="109">
        <f t="shared" si="2"/>
        <v>1.2</v>
      </c>
      <c r="G193" s="12" t="s">
        <v>394</v>
      </c>
    </row>
    <row r="194" spans="1:7" ht="15.75">
      <c r="A194" s="17" t="s">
        <v>736</v>
      </c>
      <c r="B194" s="107" t="s">
        <v>737</v>
      </c>
      <c r="C194" s="107" t="s">
        <v>1147</v>
      </c>
      <c r="D194" s="112">
        <v>60</v>
      </c>
      <c r="E194" s="112">
        <v>70</v>
      </c>
      <c r="F194" s="109">
        <f t="shared" si="2"/>
        <v>1.1666666666666667</v>
      </c>
      <c r="G194" s="12" t="s">
        <v>394</v>
      </c>
    </row>
    <row r="195" spans="1:7" ht="15.75">
      <c r="A195" s="17" t="s">
        <v>738</v>
      </c>
      <c r="B195" s="107" t="s">
        <v>739</v>
      </c>
      <c r="C195" s="107" t="s">
        <v>1147</v>
      </c>
      <c r="D195" s="108">
        <v>60</v>
      </c>
      <c r="E195" s="108">
        <v>70</v>
      </c>
      <c r="F195" s="109">
        <f t="shared" si="2"/>
        <v>1.1666666666666667</v>
      </c>
      <c r="G195" s="12" t="s">
        <v>394</v>
      </c>
    </row>
    <row r="196" spans="1:7" ht="15.75">
      <c r="A196" s="17" t="s">
        <v>740</v>
      </c>
      <c r="B196" s="107" t="s">
        <v>741</v>
      </c>
      <c r="C196" s="107" t="s">
        <v>1147</v>
      </c>
      <c r="D196" s="108">
        <v>60</v>
      </c>
      <c r="E196" s="108">
        <v>70</v>
      </c>
      <c r="F196" s="109">
        <f t="shared" si="2"/>
        <v>1.1666666666666667</v>
      </c>
      <c r="G196" s="12" t="s">
        <v>394</v>
      </c>
    </row>
    <row r="197" spans="1:7" ht="15.75">
      <c r="A197" s="17" t="s">
        <v>742</v>
      </c>
      <c r="B197" s="107" t="s">
        <v>743</v>
      </c>
      <c r="C197" s="107" t="s">
        <v>1147</v>
      </c>
      <c r="D197" s="108">
        <v>80</v>
      </c>
      <c r="E197" s="108">
        <v>90</v>
      </c>
      <c r="F197" s="109">
        <f t="shared" si="2"/>
        <v>1.125</v>
      </c>
      <c r="G197" s="12" t="s">
        <v>394</v>
      </c>
    </row>
    <row r="198" spans="1:7" ht="15.75">
      <c r="A198" s="17" t="s">
        <v>744</v>
      </c>
      <c r="B198" s="107" t="s">
        <v>745</v>
      </c>
      <c r="C198" s="107" t="s">
        <v>1147</v>
      </c>
      <c r="D198" s="108">
        <v>80</v>
      </c>
      <c r="E198" s="108">
        <v>90</v>
      </c>
      <c r="F198" s="109">
        <f t="shared" si="2"/>
        <v>1.125</v>
      </c>
      <c r="G198" s="12" t="s">
        <v>394</v>
      </c>
    </row>
    <row r="199" spans="1:7" ht="15.75">
      <c r="A199" s="17" t="s">
        <v>746</v>
      </c>
      <c r="B199" s="107" t="s">
        <v>747</v>
      </c>
      <c r="C199" s="107" t="s">
        <v>1147</v>
      </c>
      <c r="D199" s="108">
        <v>120</v>
      </c>
      <c r="E199" s="108">
        <v>140</v>
      </c>
      <c r="F199" s="109">
        <f aca="true" t="shared" si="3" ref="F199:F262">E199/D199*100%</f>
        <v>1.1666666666666667</v>
      </c>
      <c r="G199" s="12" t="s">
        <v>394</v>
      </c>
    </row>
    <row r="200" spans="1:7" ht="15.75">
      <c r="A200" s="17" t="s">
        <v>748</v>
      </c>
      <c r="B200" s="107" t="s">
        <v>749</v>
      </c>
      <c r="C200" s="107" t="s">
        <v>1147</v>
      </c>
      <c r="D200" s="108">
        <v>110</v>
      </c>
      <c r="E200" s="108">
        <v>120</v>
      </c>
      <c r="F200" s="109">
        <f t="shared" si="3"/>
        <v>1.0909090909090908</v>
      </c>
      <c r="G200" s="12" t="s">
        <v>394</v>
      </c>
    </row>
    <row r="201" spans="1:7" ht="15.75">
      <c r="A201" s="17" t="s">
        <v>750</v>
      </c>
      <c r="B201" s="107" t="s">
        <v>751</v>
      </c>
      <c r="C201" s="107" t="s">
        <v>1147</v>
      </c>
      <c r="D201" s="108">
        <v>110</v>
      </c>
      <c r="E201" s="108">
        <v>120</v>
      </c>
      <c r="F201" s="109">
        <f t="shared" si="3"/>
        <v>1.0909090909090908</v>
      </c>
      <c r="G201" s="12" t="s">
        <v>394</v>
      </c>
    </row>
    <row r="202" spans="1:7" ht="15.75">
      <c r="A202" s="17" t="s">
        <v>752</v>
      </c>
      <c r="B202" s="107" t="s">
        <v>753</v>
      </c>
      <c r="C202" s="107" t="s">
        <v>1147</v>
      </c>
      <c r="D202" s="108">
        <v>240</v>
      </c>
      <c r="E202" s="108">
        <v>270</v>
      </c>
      <c r="F202" s="109">
        <f t="shared" si="3"/>
        <v>1.125</v>
      </c>
      <c r="G202" s="12" t="s">
        <v>394</v>
      </c>
    </row>
    <row r="203" spans="1:7" ht="15.75">
      <c r="A203" s="17" t="s">
        <v>754</v>
      </c>
      <c r="B203" s="107" t="s">
        <v>755</v>
      </c>
      <c r="C203" s="107" t="s">
        <v>1147</v>
      </c>
      <c r="D203" s="108">
        <v>104</v>
      </c>
      <c r="E203" s="108">
        <v>120</v>
      </c>
      <c r="F203" s="109">
        <f t="shared" si="3"/>
        <v>1.1538461538461537</v>
      </c>
      <c r="G203" s="12" t="s">
        <v>394</v>
      </c>
    </row>
    <row r="204" spans="1:7" ht="15.75">
      <c r="A204" s="17" t="s">
        <v>756</v>
      </c>
      <c r="B204" s="107" t="s">
        <v>757</v>
      </c>
      <c r="C204" s="107" t="s">
        <v>1147</v>
      </c>
      <c r="D204" s="108">
        <v>85</v>
      </c>
      <c r="E204" s="108">
        <v>95</v>
      </c>
      <c r="F204" s="109">
        <f t="shared" si="3"/>
        <v>1.1176470588235294</v>
      </c>
      <c r="G204" s="12" t="s">
        <v>394</v>
      </c>
    </row>
    <row r="205" spans="1:7" ht="15.75">
      <c r="A205" s="17" t="s">
        <v>758</v>
      </c>
      <c r="B205" s="107" t="s">
        <v>759</v>
      </c>
      <c r="C205" s="107" t="s">
        <v>1147</v>
      </c>
      <c r="D205" s="108">
        <v>70</v>
      </c>
      <c r="E205" s="108">
        <v>80</v>
      </c>
      <c r="F205" s="109">
        <f t="shared" si="3"/>
        <v>1.1428571428571428</v>
      </c>
      <c r="G205" s="12" t="s">
        <v>394</v>
      </c>
    </row>
    <row r="206" spans="1:7" ht="15.75">
      <c r="A206" s="17" t="s">
        <v>760</v>
      </c>
      <c r="B206" s="107" t="s">
        <v>761</v>
      </c>
      <c r="C206" s="107" t="s">
        <v>1147</v>
      </c>
      <c r="D206" s="108">
        <v>150</v>
      </c>
      <c r="E206" s="108">
        <v>170</v>
      </c>
      <c r="F206" s="109">
        <f t="shared" si="3"/>
        <v>1.1333333333333333</v>
      </c>
      <c r="G206" s="12" t="s">
        <v>394</v>
      </c>
    </row>
    <row r="207" spans="1:7" ht="18.75">
      <c r="A207" s="17" t="s">
        <v>762</v>
      </c>
      <c r="B207" s="110" t="s">
        <v>763</v>
      </c>
      <c r="C207" s="110"/>
      <c r="D207" s="110"/>
      <c r="E207" s="110"/>
      <c r="F207" s="109"/>
      <c r="G207" s="29"/>
    </row>
    <row r="208" spans="1:7" ht="15.75">
      <c r="A208" s="17" t="s">
        <v>764</v>
      </c>
      <c r="B208" s="107" t="s">
        <v>765</v>
      </c>
      <c r="C208" s="107" t="s">
        <v>1147</v>
      </c>
      <c r="D208" s="108">
        <v>105</v>
      </c>
      <c r="E208" s="108">
        <v>150</v>
      </c>
      <c r="F208" s="109">
        <f t="shared" si="3"/>
        <v>1.4285714285714286</v>
      </c>
      <c r="G208" s="12" t="s">
        <v>394</v>
      </c>
    </row>
    <row r="209" spans="1:7" ht="15.75">
      <c r="A209" s="17" t="s">
        <v>766</v>
      </c>
      <c r="B209" s="107" t="s">
        <v>767</v>
      </c>
      <c r="C209" s="107" t="s">
        <v>1147</v>
      </c>
      <c r="D209" s="108">
        <v>105</v>
      </c>
      <c r="E209" s="108">
        <v>150</v>
      </c>
      <c r="F209" s="109">
        <f t="shared" si="3"/>
        <v>1.4285714285714286</v>
      </c>
      <c r="G209" s="12" t="s">
        <v>394</v>
      </c>
    </row>
    <row r="210" spans="1:7" ht="15.75">
      <c r="A210" s="17" t="s">
        <v>768</v>
      </c>
      <c r="B210" s="107" t="s">
        <v>769</v>
      </c>
      <c r="C210" s="107" t="s">
        <v>1147</v>
      </c>
      <c r="D210" s="108">
        <v>200</v>
      </c>
      <c r="E210" s="108">
        <v>260</v>
      </c>
      <c r="F210" s="109">
        <f t="shared" si="3"/>
        <v>1.3</v>
      </c>
      <c r="G210" s="12" t="s">
        <v>394</v>
      </c>
    </row>
    <row r="211" spans="1:7" ht="15.75">
      <c r="A211" s="17" t="s">
        <v>770</v>
      </c>
      <c r="B211" s="107" t="s">
        <v>771</v>
      </c>
      <c r="C211" s="107" t="s">
        <v>1147</v>
      </c>
      <c r="D211" s="108">
        <v>296</v>
      </c>
      <c r="E211" s="108">
        <v>390</v>
      </c>
      <c r="F211" s="109">
        <f t="shared" si="3"/>
        <v>1.3175675675675675</v>
      </c>
      <c r="G211" s="12" t="s">
        <v>394</v>
      </c>
    </row>
    <row r="212" spans="1:7" ht="15.75">
      <c r="A212" s="17" t="s">
        <v>772</v>
      </c>
      <c r="B212" s="107" t="s">
        <v>773</v>
      </c>
      <c r="C212" s="107" t="s">
        <v>1147</v>
      </c>
      <c r="D212" s="108">
        <v>360</v>
      </c>
      <c r="E212" s="108">
        <v>470</v>
      </c>
      <c r="F212" s="109">
        <f t="shared" si="3"/>
        <v>1.3055555555555556</v>
      </c>
      <c r="G212" s="12" t="s">
        <v>394</v>
      </c>
    </row>
    <row r="213" spans="1:7" ht="15.75">
      <c r="A213" s="17" t="s">
        <v>774</v>
      </c>
      <c r="B213" s="107" t="s">
        <v>775</v>
      </c>
      <c r="C213" s="107" t="s">
        <v>1147</v>
      </c>
      <c r="D213" s="108">
        <v>599</v>
      </c>
      <c r="E213" s="108">
        <v>780</v>
      </c>
      <c r="F213" s="109">
        <f t="shared" si="3"/>
        <v>1.3021702838063438</v>
      </c>
      <c r="G213" s="12" t="s">
        <v>394</v>
      </c>
    </row>
    <row r="214" spans="1:7" ht="15.75">
      <c r="A214" s="17" t="s">
        <v>776</v>
      </c>
      <c r="B214" s="107" t="s">
        <v>777</v>
      </c>
      <c r="C214" s="107" t="s">
        <v>1147</v>
      </c>
      <c r="D214" s="108">
        <v>700</v>
      </c>
      <c r="E214" s="108">
        <v>910</v>
      </c>
      <c r="F214" s="109">
        <f t="shared" si="3"/>
        <v>1.3</v>
      </c>
      <c r="G214" s="12" t="s">
        <v>394</v>
      </c>
    </row>
    <row r="215" spans="1:7" ht="15.75">
      <c r="A215" s="17" t="s">
        <v>778</v>
      </c>
      <c r="B215" s="107" t="s">
        <v>779</v>
      </c>
      <c r="C215" s="107" t="s">
        <v>1147</v>
      </c>
      <c r="D215" s="108">
        <v>250</v>
      </c>
      <c r="E215" s="108">
        <v>325</v>
      </c>
      <c r="F215" s="109">
        <f t="shared" si="3"/>
        <v>1.3</v>
      </c>
      <c r="G215" s="12" t="s">
        <v>394</v>
      </c>
    </row>
    <row r="216" spans="1:7" ht="15.75">
      <c r="A216" s="17" t="s">
        <v>780</v>
      </c>
      <c r="B216" s="107" t="s">
        <v>781</v>
      </c>
      <c r="C216" s="107" t="s">
        <v>1147</v>
      </c>
      <c r="D216" s="108">
        <v>299</v>
      </c>
      <c r="E216" s="108">
        <v>390</v>
      </c>
      <c r="F216" s="109">
        <f t="shared" si="3"/>
        <v>1.3043478260869565</v>
      </c>
      <c r="G216" s="12" t="s">
        <v>394</v>
      </c>
    </row>
    <row r="217" spans="1:7" ht="15.75">
      <c r="A217" s="17" t="s">
        <v>782</v>
      </c>
      <c r="B217" s="107" t="s">
        <v>783</v>
      </c>
      <c r="C217" s="107" t="s">
        <v>1147</v>
      </c>
      <c r="D217" s="108">
        <v>105</v>
      </c>
      <c r="E217" s="108">
        <v>150</v>
      </c>
      <c r="F217" s="109">
        <f t="shared" si="3"/>
        <v>1.4285714285714286</v>
      </c>
      <c r="G217" s="12" t="s">
        <v>394</v>
      </c>
    </row>
    <row r="218" spans="1:7" ht="15.75">
      <c r="A218" s="17" t="s">
        <v>784</v>
      </c>
      <c r="B218" s="107" t="s">
        <v>785</v>
      </c>
      <c r="C218" s="107" t="s">
        <v>1147</v>
      </c>
      <c r="D218" s="108">
        <v>105</v>
      </c>
      <c r="E218" s="108">
        <v>150</v>
      </c>
      <c r="F218" s="109">
        <f t="shared" si="3"/>
        <v>1.4285714285714286</v>
      </c>
      <c r="G218" s="12" t="s">
        <v>394</v>
      </c>
    </row>
    <row r="219" spans="1:7" ht="15.75">
      <c r="A219" s="17" t="s">
        <v>786</v>
      </c>
      <c r="B219" s="107" t="s">
        <v>787</v>
      </c>
      <c r="C219" s="107" t="s">
        <v>1147</v>
      </c>
      <c r="D219" s="108">
        <v>200</v>
      </c>
      <c r="E219" s="108">
        <v>260</v>
      </c>
      <c r="F219" s="109">
        <f t="shared" si="3"/>
        <v>1.3</v>
      </c>
      <c r="G219" s="12" t="s">
        <v>394</v>
      </c>
    </row>
    <row r="220" spans="1:7" ht="15.75">
      <c r="A220" s="17" t="s">
        <v>788</v>
      </c>
      <c r="B220" s="107" t="s">
        <v>789</v>
      </c>
      <c r="C220" s="107" t="s">
        <v>1147</v>
      </c>
      <c r="D220" s="108">
        <v>200</v>
      </c>
      <c r="E220" s="108">
        <v>260</v>
      </c>
      <c r="F220" s="109">
        <f t="shared" si="3"/>
        <v>1.3</v>
      </c>
      <c r="G220" s="12" t="s">
        <v>394</v>
      </c>
    </row>
    <row r="221" spans="1:7" ht="15.75">
      <c r="A221" s="17" t="s">
        <v>790</v>
      </c>
      <c r="B221" s="107" t="s">
        <v>791</v>
      </c>
      <c r="C221" s="107" t="s">
        <v>1147</v>
      </c>
      <c r="D221" s="108">
        <v>105</v>
      </c>
      <c r="E221" s="108">
        <v>150</v>
      </c>
      <c r="F221" s="109">
        <f t="shared" si="3"/>
        <v>1.4285714285714286</v>
      </c>
      <c r="G221" s="12" t="s">
        <v>394</v>
      </c>
    </row>
    <row r="222" spans="1:7" ht="15.75">
      <c r="A222" s="17" t="s">
        <v>792</v>
      </c>
      <c r="B222" s="107" t="s">
        <v>793</v>
      </c>
      <c r="C222" s="107" t="s">
        <v>1147</v>
      </c>
      <c r="D222" s="108">
        <v>155</v>
      </c>
      <c r="E222" s="108">
        <v>200</v>
      </c>
      <c r="F222" s="109">
        <f t="shared" si="3"/>
        <v>1.2903225806451613</v>
      </c>
      <c r="G222" s="12" t="s">
        <v>394</v>
      </c>
    </row>
    <row r="223" spans="1:7" ht="15.75">
      <c r="A223" s="17" t="s">
        <v>794</v>
      </c>
      <c r="B223" s="107" t="s">
        <v>795</v>
      </c>
      <c r="C223" s="107" t="s">
        <v>1147</v>
      </c>
      <c r="D223" s="108">
        <v>155</v>
      </c>
      <c r="E223" s="108">
        <v>200</v>
      </c>
      <c r="F223" s="109">
        <f t="shared" si="3"/>
        <v>1.2903225806451613</v>
      </c>
      <c r="G223" s="12" t="s">
        <v>394</v>
      </c>
    </row>
    <row r="224" spans="1:7" ht="15.75">
      <c r="A224" s="17" t="s">
        <v>796</v>
      </c>
      <c r="B224" s="107" t="s">
        <v>797</v>
      </c>
      <c r="C224" s="107" t="s">
        <v>1147</v>
      </c>
      <c r="D224" s="108">
        <v>360</v>
      </c>
      <c r="E224" s="108">
        <v>470</v>
      </c>
      <c r="F224" s="109">
        <f t="shared" si="3"/>
        <v>1.3055555555555556</v>
      </c>
      <c r="G224" s="12" t="s">
        <v>394</v>
      </c>
    </row>
    <row r="225" spans="1:7" ht="15.75">
      <c r="A225" s="17" t="s">
        <v>798</v>
      </c>
      <c r="B225" s="107" t="s">
        <v>799</v>
      </c>
      <c r="C225" s="107" t="s">
        <v>1147</v>
      </c>
      <c r="D225" s="108">
        <v>450</v>
      </c>
      <c r="E225" s="108">
        <v>585</v>
      </c>
      <c r="F225" s="109">
        <f t="shared" si="3"/>
        <v>1.3</v>
      </c>
      <c r="G225" s="12" t="s">
        <v>394</v>
      </c>
    </row>
    <row r="226" spans="1:7" ht="15.75">
      <c r="A226" s="17" t="s">
        <v>800</v>
      </c>
      <c r="B226" s="107" t="s">
        <v>801</v>
      </c>
      <c r="C226" s="107" t="s">
        <v>1147</v>
      </c>
      <c r="D226" s="108">
        <v>155</v>
      </c>
      <c r="E226" s="108">
        <v>200</v>
      </c>
      <c r="F226" s="109">
        <f t="shared" si="3"/>
        <v>1.2903225806451613</v>
      </c>
      <c r="G226" s="12" t="s">
        <v>394</v>
      </c>
    </row>
    <row r="227" spans="1:7" ht="15.75">
      <c r="A227" s="17" t="s">
        <v>802</v>
      </c>
      <c r="B227" s="107" t="s">
        <v>803</v>
      </c>
      <c r="C227" s="107" t="s">
        <v>1147</v>
      </c>
      <c r="D227" s="108">
        <v>200</v>
      </c>
      <c r="E227" s="108">
        <v>200</v>
      </c>
      <c r="F227" s="109">
        <f t="shared" si="3"/>
        <v>1</v>
      </c>
      <c r="G227" s="12"/>
    </row>
    <row r="228" spans="1:7" ht="18.75">
      <c r="A228" s="17" t="s">
        <v>804</v>
      </c>
      <c r="B228" s="110" t="s">
        <v>805</v>
      </c>
      <c r="C228" s="110"/>
      <c r="D228" s="110"/>
      <c r="E228" s="110"/>
      <c r="F228" s="109"/>
      <c r="G228" s="29"/>
    </row>
    <row r="229" spans="1:7" ht="15.75">
      <c r="A229" s="17" t="s">
        <v>806</v>
      </c>
      <c r="B229" s="107" t="s">
        <v>807</v>
      </c>
      <c r="C229" s="107" t="s">
        <v>1147</v>
      </c>
      <c r="D229" s="108">
        <v>400</v>
      </c>
      <c r="E229" s="108">
        <v>450</v>
      </c>
      <c r="F229" s="109">
        <f t="shared" si="3"/>
        <v>1.125</v>
      </c>
      <c r="G229" s="12" t="s">
        <v>394</v>
      </c>
    </row>
    <row r="230" spans="1:7" ht="15.75">
      <c r="A230" s="17" t="s">
        <v>808</v>
      </c>
      <c r="B230" s="107" t="s">
        <v>809</v>
      </c>
      <c r="C230" s="107" t="s">
        <v>1147</v>
      </c>
      <c r="D230" s="108">
        <v>265</v>
      </c>
      <c r="E230" s="108">
        <v>300</v>
      </c>
      <c r="F230" s="109">
        <f t="shared" si="3"/>
        <v>1.1320754716981132</v>
      </c>
      <c r="G230" s="12" t="s">
        <v>394</v>
      </c>
    </row>
    <row r="231" spans="1:7" ht="15.75">
      <c r="A231" s="17" t="s">
        <v>810</v>
      </c>
      <c r="B231" s="107" t="s">
        <v>811</v>
      </c>
      <c r="C231" s="107" t="s">
        <v>1147</v>
      </c>
      <c r="D231" s="108">
        <v>692</v>
      </c>
      <c r="E231" s="108">
        <v>800</v>
      </c>
      <c r="F231" s="109">
        <f t="shared" si="3"/>
        <v>1.1560693641618498</v>
      </c>
      <c r="G231" s="12" t="s">
        <v>394</v>
      </c>
    </row>
    <row r="232" spans="1:7" ht="15.75">
      <c r="A232" s="17" t="s">
        <v>812</v>
      </c>
      <c r="B232" s="107" t="s">
        <v>813</v>
      </c>
      <c r="C232" s="107" t="s">
        <v>1147</v>
      </c>
      <c r="D232" s="108">
        <v>315</v>
      </c>
      <c r="E232" s="108">
        <v>400</v>
      </c>
      <c r="F232" s="109">
        <f t="shared" si="3"/>
        <v>1.2698412698412698</v>
      </c>
      <c r="G232" s="12" t="s">
        <v>394</v>
      </c>
    </row>
    <row r="233" spans="1:7" ht="15.75">
      <c r="A233" s="17" t="s">
        <v>814</v>
      </c>
      <c r="B233" s="107" t="s">
        <v>815</v>
      </c>
      <c r="C233" s="107" t="s">
        <v>1147</v>
      </c>
      <c r="D233" s="108">
        <v>590</v>
      </c>
      <c r="E233" s="108">
        <v>650</v>
      </c>
      <c r="F233" s="109">
        <f t="shared" si="3"/>
        <v>1.1016949152542372</v>
      </c>
      <c r="G233" s="12" t="s">
        <v>394</v>
      </c>
    </row>
    <row r="234" spans="1:7" ht="15.75">
      <c r="A234" s="17" t="s">
        <v>816</v>
      </c>
      <c r="B234" s="107" t="s">
        <v>817</v>
      </c>
      <c r="C234" s="107" t="s">
        <v>1147</v>
      </c>
      <c r="D234" s="108">
        <v>510</v>
      </c>
      <c r="E234" s="108">
        <v>560</v>
      </c>
      <c r="F234" s="109">
        <f t="shared" si="3"/>
        <v>1.0980392156862746</v>
      </c>
      <c r="G234" s="12" t="s">
        <v>394</v>
      </c>
    </row>
    <row r="235" spans="1:7" ht="15.75">
      <c r="A235" s="17" t="s">
        <v>818</v>
      </c>
      <c r="B235" s="107" t="s">
        <v>819</v>
      </c>
      <c r="C235" s="107" t="s">
        <v>1147</v>
      </c>
      <c r="D235" s="108">
        <v>690</v>
      </c>
      <c r="E235" s="108">
        <v>760</v>
      </c>
      <c r="F235" s="109">
        <f t="shared" si="3"/>
        <v>1.1014492753623188</v>
      </c>
      <c r="G235" s="12" t="s">
        <v>394</v>
      </c>
    </row>
    <row r="236" spans="1:7" ht="18.75">
      <c r="A236" s="17" t="s">
        <v>820</v>
      </c>
      <c r="B236" s="110" t="s">
        <v>821</v>
      </c>
      <c r="C236" s="110"/>
      <c r="D236" s="110"/>
      <c r="E236" s="110"/>
      <c r="F236" s="109"/>
      <c r="G236" s="29"/>
    </row>
    <row r="237" spans="1:7" ht="15.75">
      <c r="A237" s="17" t="s">
        <v>822</v>
      </c>
      <c r="B237" s="107" t="s">
        <v>823</v>
      </c>
      <c r="C237" s="107" t="s">
        <v>1147</v>
      </c>
      <c r="D237" s="108">
        <v>220</v>
      </c>
      <c r="E237" s="113">
        <v>240</v>
      </c>
      <c r="F237" s="109">
        <f t="shared" si="3"/>
        <v>1.0909090909090908</v>
      </c>
      <c r="G237" s="12" t="s">
        <v>394</v>
      </c>
    </row>
    <row r="238" spans="1:7" ht="15.75">
      <c r="A238" s="17" t="s">
        <v>824</v>
      </c>
      <c r="B238" s="107" t="s">
        <v>825</v>
      </c>
      <c r="C238" s="107" t="s">
        <v>1147</v>
      </c>
      <c r="D238" s="108">
        <v>260</v>
      </c>
      <c r="E238" s="113">
        <v>290</v>
      </c>
      <c r="F238" s="109">
        <f t="shared" si="3"/>
        <v>1.1153846153846154</v>
      </c>
      <c r="G238" s="12" t="s">
        <v>394</v>
      </c>
    </row>
    <row r="239" spans="1:7" ht="15.75">
      <c r="A239" s="17" t="s">
        <v>826</v>
      </c>
      <c r="B239" s="107" t="s">
        <v>827</v>
      </c>
      <c r="C239" s="107" t="s">
        <v>1147</v>
      </c>
      <c r="D239" s="108">
        <v>400</v>
      </c>
      <c r="E239" s="108">
        <v>400</v>
      </c>
      <c r="F239" s="109">
        <f t="shared" si="3"/>
        <v>1</v>
      </c>
      <c r="G239" s="12"/>
    </row>
    <row r="240" spans="1:7" ht="15.75">
      <c r="A240" s="17" t="s">
        <v>828</v>
      </c>
      <c r="B240" s="107" t="s">
        <v>829</v>
      </c>
      <c r="C240" s="107" t="s">
        <v>1147</v>
      </c>
      <c r="D240" s="108">
        <v>310</v>
      </c>
      <c r="E240" s="108">
        <v>310</v>
      </c>
      <c r="F240" s="109">
        <f t="shared" si="3"/>
        <v>1</v>
      </c>
      <c r="G240" s="12"/>
    </row>
    <row r="241" spans="1:7" ht="15.75">
      <c r="A241" s="17" t="s">
        <v>830</v>
      </c>
      <c r="B241" s="107" t="s">
        <v>831</v>
      </c>
      <c r="C241" s="107" t="s">
        <v>1147</v>
      </c>
      <c r="D241" s="108">
        <v>74</v>
      </c>
      <c r="E241" s="108">
        <v>80</v>
      </c>
      <c r="F241" s="109">
        <f t="shared" si="3"/>
        <v>1.0810810810810811</v>
      </c>
      <c r="G241" s="12" t="s">
        <v>394</v>
      </c>
    </row>
    <row r="242" spans="1:7" ht="15.75">
      <c r="A242" s="17" t="s">
        <v>832</v>
      </c>
      <c r="B242" s="107" t="s">
        <v>833</v>
      </c>
      <c r="C242" s="107" t="s">
        <v>1147</v>
      </c>
      <c r="D242" s="108">
        <v>30</v>
      </c>
      <c r="E242" s="108">
        <v>40</v>
      </c>
      <c r="F242" s="109">
        <f t="shared" si="3"/>
        <v>1.3333333333333333</v>
      </c>
      <c r="G242" s="12" t="s">
        <v>394</v>
      </c>
    </row>
    <row r="243" spans="1:7" ht="15.75">
      <c r="A243" s="17" t="s">
        <v>834</v>
      </c>
      <c r="B243" s="107" t="s">
        <v>835</v>
      </c>
      <c r="C243" s="107" t="s">
        <v>1147</v>
      </c>
      <c r="D243" s="108">
        <v>310</v>
      </c>
      <c r="E243" s="108">
        <v>310</v>
      </c>
      <c r="F243" s="109">
        <f t="shared" si="3"/>
        <v>1</v>
      </c>
      <c r="G243" s="12"/>
    </row>
    <row r="244" spans="1:7" ht="15.75">
      <c r="A244" s="17" t="s">
        <v>836</v>
      </c>
      <c r="B244" s="107" t="s">
        <v>837</v>
      </c>
      <c r="C244" s="107" t="s">
        <v>1147</v>
      </c>
      <c r="D244" s="108">
        <v>310</v>
      </c>
      <c r="E244" s="108">
        <v>310</v>
      </c>
      <c r="F244" s="109">
        <f t="shared" si="3"/>
        <v>1</v>
      </c>
      <c r="G244" s="12"/>
    </row>
    <row r="245" spans="1:7" ht="15.75">
      <c r="A245" s="17" t="s">
        <v>838</v>
      </c>
      <c r="B245" s="107" t="s">
        <v>839</v>
      </c>
      <c r="C245" s="107" t="s">
        <v>1147</v>
      </c>
      <c r="D245" s="108">
        <v>160</v>
      </c>
      <c r="E245" s="108">
        <v>180</v>
      </c>
      <c r="F245" s="109">
        <f t="shared" si="3"/>
        <v>1.125</v>
      </c>
      <c r="G245" s="12" t="s">
        <v>394</v>
      </c>
    </row>
    <row r="246" spans="1:7" ht="15.75">
      <c r="A246" s="17" t="s">
        <v>840</v>
      </c>
      <c r="B246" s="107" t="s">
        <v>841</v>
      </c>
      <c r="C246" s="107" t="s">
        <v>1147</v>
      </c>
      <c r="D246" s="108">
        <v>160</v>
      </c>
      <c r="E246" s="108">
        <v>180</v>
      </c>
      <c r="F246" s="109">
        <f t="shared" si="3"/>
        <v>1.125</v>
      </c>
      <c r="G246" s="12" t="s">
        <v>394</v>
      </c>
    </row>
    <row r="247" spans="1:7" ht="15.75">
      <c r="A247" s="17" t="s">
        <v>842</v>
      </c>
      <c r="B247" s="107" t="s">
        <v>843</v>
      </c>
      <c r="C247" s="107" t="s">
        <v>1147</v>
      </c>
      <c r="D247" s="108">
        <v>106</v>
      </c>
      <c r="E247" s="108">
        <v>120</v>
      </c>
      <c r="F247" s="109">
        <f t="shared" si="3"/>
        <v>1.1320754716981132</v>
      </c>
      <c r="G247" s="12" t="s">
        <v>394</v>
      </c>
    </row>
    <row r="248" spans="1:7" ht="15.75">
      <c r="A248" s="17" t="s">
        <v>844</v>
      </c>
      <c r="B248" s="115" t="s">
        <v>845</v>
      </c>
      <c r="C248" s="107" t="s">
        <v>1147</v>
      </c>
      <c r="D248" s="108">
        <v>250</v>
      </c>
      <c r="E248" s="108">
        <v>250</v>
      </c>
      <c r="F248" s="109">
        <f t="shared" si="3"/>
        <v>1</v>
      </c>
      <c r="G248" s="12"/>
    </row>
    <row r="249" spans="1:7" ht="15.75">
      <c r="A249" s="17" t="s">
        <v>846</v>
      </c>
      <c r="B249" s="115" t="s">
        <v>847</v>
      </c>
      <c r="C249" s="107" t="s">
        <v>1147</v>
      </c>
      <c r="D249" s="108">
        <v>240</v>
      </c>
      <c r="E249" s="108">
        <v>240</v>
      </c>
      <c r="F249" s="109">
        <f t="shared" si="3"/>
        <v>1</v>
      </c>
      <c r="G249" s="12"/>
    </row>
    <row r="250" spans="1:7" ht="15.75">
      <c r="A250" s="17" t="s">
        <v>848</v>
      </c>
      <c r="B250" s="107" t="s">
        <v>849</v>
      </c>
      <c r="C250" s="107" t="s">
        <v>1147</v>
      </c>
      <c r="D250" s="108">
        <v>75</v>
      </c>
      <c r="E250" s="108">
        <v>75</v>
      </c>
      <c r="F250" s="109">
        <f t="shared" si="3"/>
        <v>1</v>
      </c>
      <c r="G250" s="12"/>
    </row>
    <row r="251" spans="1:7" ht="18.75">
      <c r="A251" s="17" t="s">
        <v>850</v>
      </c>
      <c r="B251" s="111" t="s">
        <v>851</v>
      </c>
      <c r="C251" s="111"/>
      <c r="D251" s="111"/>
      <c r="E251" s="29"/>
      <c r="F251" s="109"/>
      <c r="G251" s="29"/>
    </row>
    <row r="252" spans="1:7" ht="15.75">
      <c r="A252" s="17" t="s">
        <v>852</v>
      </c>
      <c r="B252" s="107" t="s">
        <v>853</v>
      </c>
      <c r="C252" s="107" t="s">
        <v>1147</v>
      </c>
      <c r="D252" s="108">
        <v>1860</v>
      </c>
      <c r="E252" s="108">
        <v>2100</v>
      </c>
      <c r="F252" s="109">
        <f t="shared" si="3"/>
        <v>1.1290322580645162</v>
      </c>
      <c r="G252" s="12" t="s">
        <v>394</v>
      </c>
    </row>
    <row r="253" spans="1:7" ht="18.75">
      <c r="A253" s="17" t="s">
        <v>854</v>
      </c>
      <c r="B253" s="110" t="s">
        <v>855</v>
      </c>
      <c r="C253" s="110"/>
      <c r="D253" s="110"/>
      <c r="E253" s="29"/>
      <c r="F253" s="109"/>
      <c r="G253" s="29"/>
    </row>
    <row r="254" spans="1:7" ht="15.75">
      <c r="A254" s="17" t="s">
        <v>856</v>
      </c>
      <c r="B254" s="107" t="s">
        <v>857</v>
      </c>
      <c r="C254" s="107" t="s">
        <v>1147</v>
      </c>
      <c r="D254" s="112">
        <v>800</v>
      </c>
      <c r="E254" s="112">
        <v>880</v>
      </c>
      <c r="F254" s="109">
        <f t="shared" si="3"/>
        <v>1.1</v>
      </c>
      <c r="G254" s="12" t="s">
        <v>394</v>
      </c>
    </row>
    <row r="255" spans="1:7" ht="15.75">
      <c r="A255" s="17" t="s">
        <v>858</v>
      </c>
      <c r="B255" s="107" t="s">
        <v>859</v>
      </c>
      <c r="C255" s="107" t="s">
        <v>1147</v>
      </c>
      <c r="D255" s="112">
        <v>345</v>
      </c>
      <c r="E255" s="112">
        <v>380</v>
      </c>
      <c r="F255" s="109">
        <f t="shared" si="3"/>
        <v>1.1014492753623188</v>
      </c>
      <c r="G255" s="12" t="s">
        <v>394</v>
      </c>
    </row>
    <row r="256" spans="1:7" ht="15.75">
      <c r="A256" s="17" t="s">
        <v>860</v>
      </c>
      <c r="B256" s="107" t="s">
        <v>861</v>
      </c>
      <c r="C256" s="107" t="s">
        <v>1147</v>
      </c>
      <c r="D256" s="112">
        <v>240</v>
      </c>
      <c r="E256" s="112">
        <v>270</v>
      </c>
      <c r="F256" s="109">
        <f t="shared" si="3"/>
        <v>1.125</v>
      </c>
      <c r="G256" s="12" t="s">
        <v>394</v>
      </c>
    </row>
    <row r="257" spans="1:7" ht="15.75">
      <c r="A257" s="17" t="s">
        <v>862</v>
      </c>
      <c r="B257" s="107" t="s">
        <v>863</v>
      </c>
      <c r="C257" s="107" t="s">
        <v>1147</v>
      </c>
      <c r="D257" s="112">
        <v>480</v>
      </c>
      <c r="E257" s="112">
        <v>530</v>
      </c>
      <c r="F257" s="109">
        <f t="shared" si="3"/>
        <v>1.1041666666666667</v>
      </c>
      <c r="G257" s="12" t="s">
        <v>394</v>
      </c>
    </row>
    <row r="258" spans="1:7" ht="15.75">
      <c r="A258" s="17" t="s">
        <v>864</v>
      </c>
      <c r="B258" s="107" t="s">
        <v>865</v>
      </c>
      <c r="C258" s="107" t="s">
        <v>1147</v>
      </c>
      <c r="D258" s="112">
        <v>323</v>
      </c>
      <c r="E258" s="112">
        <v>350</v>
      </c>
      <c r="F258" s="109">
        <f t="shared" si="3"/>
        <v>1.08359133126935</v>
      </c>
      <c r="G258" s="12" t="s">
        <v>394</v>
      </c>
    </row>
    <row r="259" spans="1:7" ht="15.75">
      <c r="A259" s="17" t="s">
        <v>866</v>
      </c>
      <c r="B259" s="107" t="s">
        <v>867</v>
      </c>
      <c r="C259" s="107" t="s">
        <v>1147</v>
      </c>
      <c r="D259" s="112"/>
      <c r="E259" s="112">
        <v>670</v>
      </c>
      <c r="F259" s="109"/>
      <c r="G259" s="12"/>
    </row>
    <row r="260" spans="1:7" ht="18.75">
      <c r="A260" s="17" t="s">
        <v>868</v>
      </c>
      <c r="B260" s="110" t="s">
        <v>869</v>
      </c>
      <c r="C260" s="107" t="s">
        <v>1147</v>
      </c>
      <c r="D260" s="110"/>
      <c r="E260" s="29"/>
      <c r="F260" s="109"/>
      <c r="G260" s="29"/>
    </row>
    <row r="261" spans="1:7" ht="15.75">
      <c r="A261" s="17" t="s">
        <v>870</v>
      </c>
      <c r="B261" s="107" t="s">
        <v>871</v>
      </c>
      <c r="C261" s="107" t="s">
        <v>1147</v>
      </c>
      <c r="D261" s="108">
        <v>99</v>
      </c>
      <c r="E261" s="108">
        <v>110</v>
      </c>
      <c r="F261" s="109">
        <f t="shared" si="3"/>
        <v>1.1111111111111112</v>
      </c>
      <c r="G261" s="12" t="s">
        <v>394</v>
      </c>
    </row>
    <row r="262" spans="1:7" ht="15.75">
      <c r="A262" s="17" t="s">
        <v>872</v>
      </c>
      <c r="B262" s="107" t="s">
        <v>873</v>
      </c>
      <c r="C262" s="107" t="s">
        <v>1147</v>
      </c>
      <c r="D262" s="108">
        <v>440</v>
      </c>
      <c r="E262" s="108">
        <v>490</v>
      </c>
      <c r="F262" s="109">
        <f t="shared" si="3"/>
        <v>1.1136363636363635</v>
      </c>
      <c r="G262" s="12" t="s">
        <v>394</v>
      </c>
    </row>
    <row r="263" spans="1:7" ht="15.75">
      <c r="A263" s="17" t="s">
        <v>874</v>
      </c>
      <c r="B263" s="107" t="s">
        <v>875</v>
      </c>
      <c r="C263" s="107" t="s">
        <v>1147</v>
      </c>
      <c r="D263" s="108">
        <v>60</v>
      </c>
      <c r="E263" s="108">
        <v>70</v>
      </c>
      <c r="F263" s="109">
        <f aca="true" t="shared" si="4" ref="F263:F326">E263/D263*100%</f>
        <v>1.1666666666666667</v>
      </c>
      <c r="G263" s="12" t="s">
        <v>394</v>
      </c>
    </row>
    <row r="264" spans="1:7" ht="15.75">
      <c r="A264" s="17" t="s">
        <v>876</v>
      </c>
      <c r="B264" s="107" t="s">
        <v>877</v>
      </c>
      <c r="C264" s="107" t="s">
        <v>1147</v>
      </c>
      <c r="D264" s="108">
        <v>93</v>
      </c>
      <c r="E264" s="108">
        <v>110</v>
      </c>
      <c r="F264" s="109">
        <f t="shared" si="4"/>
        <v>1.1827956989247312</v>
      </c>
      <c r="G264" s="12" t="s">
        <v>394</v>
      </c>
    </row>
    <row r="265" spans="1:7" ht="18.75">
      <c r="A265" s="17" t="s">
        <v>878</v>
      </c>
      <c r="B265" s="110" t="s">
        <v>879</v>
      </c>
      <c r="C265" s="110"/>
      <c r="D265" s="110"/>
      <c r="E265" s="110"/>
      <c r="F265" s="109"/>
      <c r="G265" s="29"/>
    </row>
    <row r="266" spans="1:7" ht="15.75">
      <c r="A266" s="17" t="s">
        <v>880</v>
      </c>
      <c r="B266" s="107" t="s">
        <v>881</v>
      </c>
      <c r="C266" s="107" t="s">
        <v>1147</v>
      </c>
      <c r="D266" s="108">
        <v>195</v>
      </c>
      <c r="E266" s="113">
        <v>195</v>
      </c>
      <c r="F266" s="109">
        <f t="shared" si="4"/>
        <v>1</v>
      </c>
      <c r="G266" s="12"/>
    </row>
    <row r="267" spans="1:7" ht="15.75">
      <c r="A267" s="17" t="s">
        <v>882</v>
      </c>
      <c r="B267" s="107" t="s">
        <v>883</v>
      </c>
      <c r="C267" s="107" t="s">
        <v>1147</v>
      </c>
      <c r="D267" s="108">
        <v>380</v>
      </c>
      <c r="E267" s="108">
        <v>450</v>
      </c>
      <c r="F267" s="109">
        <f t="shared" si="4"/>
        <v>1.1842105263157894</v>
      </c>
      <c r="G267" s="12" t="s">
        <v>394</v>
      </c>
    </row>
    <row r="268" spans="1:7" ht="15.75">
      <c r="A268" s="17" t="s">
        <v>884</v>
      </c>
      <c r="B268" s="107" t="s">
        <v>885</v>
      </c>
      <c r="C268" s="107" t="s">
        <v>1147</v>
      </c>
      <c r="D268" s="108">
        <v>270</v>
      </c>
      <c r="E268" s="108">
        <v>300</v>
      </c>
      <c r="F268" s="109">
        <f t="shared" si="4"/>
        <v>1.1111111111111112</v>
      </c>
      <c r="G268" s="12" t="s">
        <v>394</v>
      </c>
    </row>
    <row r="269" spans="1:7" ht="15.75">
      <c r="A269" s="17" t="s">
        <v>886</v>
      </c>
      <c r="B269" s="107" t="s">
        <v>887</v>
      </c>
      <c r="C269" s="107" t="s">
        <v>1147</v>
      </c>
      <c r="D269" s="108">
        <v>470</v>
      </c>
      <c r="E269" s="108">
        <v>560</v>
      </c>
      <c r="F269" s="109">
        <f t="shared" si="4"/>
        <v>1.1914893617021276</v>
      </c>
      <c r="G269" s="12" t="s">
        <v>394</v>
      </c>
    </row>
    <row r="270" spans="1:7" ht="15.75">
      <c r="A270" s="17" t="s">
        <v>888</v>
      </c>
      <c r="B270" s="107" t="s">
        <v>889</v>
      </c>
      <c r="C270" s="107" t="s">
        <v>1147</v>
      </c>
      <c r="D270" s="112">
        <v>320</v>
      </c>
      <c r="E270" s="112">
        <v>350</v>
      </c>
      <c r="F270" s="109">
        <f t="shared" si="4"/>
        <v>1.09375</v>
      </c>
      <c r="G270" s="12" t="s">
        <v>394</v>
      </c>
    </row>
    <row r="271" spans="1:7" ht="15.75">
      <c r="A271" s="17" t="s">
        <v>890</v>
      </c>
      <c r="B271" s="107" t="s">
        <v>891</v>
      </c>
      <c r="C271" s="107" t="s">
        <v>1147</v>
      </c>
      <c r="D271" s="108">
        <v>650</v>
      </c>
      <c r="E271" s="108">
        <v>770</v>
      </c>
      <c r="F271" s="109">
        <f t="shared" si="4"/>
        <v>1.1846153846153846</v>
      </c>
      <c r="G271" s="12" t="s">
        <v>394</v>
      </c>
    </row>
    <row r="272" spans="1:7" ht="15.75">
      <c r="A272" s="17" t="s">
        <v>892</v>
      </c>
      <c r="B272" s="107" t="s">
        <v>893</v>
      </c>
      <c r="C272" s="107" t="s">
        <v>1147</v>
      </c>
      <c r="D272" s="108">
        <v>50</v>
      </c>
      <c r="E272" s="108">
        <v>55</v>
      </c>
      <c r="F272" s="109">
        <f t="shared" si="4"/>
        <v>1.1</v>
      </c>
      <c r="G272" s="12" t="s">
        <v>394</v>
      </c>
    </row>
    <row r="273" spans="1:7" ht="15.75">
      <c r="A273" s="17" t="s">
        <v>894</v>
      </c>
      <c r="B273" s="107" t="s">
        <v>895</v>
      </c>
      <c r="C273" s="107" t="s">
        <v>1147</v>
      </c>
      <c r="D273" s="108">
        <v>87</v>
      </c>
      <c r="E273" s="113">
        <v>95</v>
      </c>
      <c r="F273" s="109">
        <f t="shared" si="4"/>
        <v>1.0919540229885059</v>
      </c>
      <c r="G273" s="12" t="s">
        <v>394</v>
      </c>
    </row>
    <row r="274" spans="1:7" ht="15.75">
      <c r="A274" s="17" t="s">
        <v>896</v>
      </c>
      <c r="B274" s="107" t="s">
        <v>897</v>
      </c>
      <c r="C274" s="107" t="s">
        <v>1147</v>
      </c>
      <c r="D274" s="112">
        <v>400</v>
      </c>
      <c r="E274" s="112">
        <v>650</v>
      </c>
      <c r="F274" s="109">
        <f t="shared" si="4"/>
        <v>1.625</v>
      </c>
      <c r="G274" s="12" t="s">
        <v>394</v>
      </c>
    </row>
    <row r="275" spans="1:7" ht="15.75">
      <c r="A275" s="17" t="s">
        <v>898</v>
      </c>
      <c r="B275" s="107" t="s">
        <v>899</v>
      </c>
      <c r="C275" s="107" t="s">
        <v>1147</v>
      </c>
      <c r="D275" s="108">
        <v>315</v>
      </c>
      <c r="E275" s="108">
        <v>390</v>
      </c>
      <c r="F275" s="109">
        <f t="shared" si="4"/>
        <v>1.2380952380952381</v>
      </c>
      <c r="G275" s="12" t="s">
        <v>394</v>
      </c>
    </row>
    <row r="276" spans="1:7" ht="15.75">
      <c r="A276" s="17" t="s">
        <v>900</v>
      </c>
      <c r="B276" s="107" t="s">
        <v>901</v>
      </c>
      <c r="C276" s="107" t="s">
        <v>1147</v>
      </c>
      <c r="D276" s="108">
        <v>215</v>
      </c>
      <c r="E276" s="108">
        <v>390</v>
      </c>
      <c r="F276" s="109">
        <f t="shared" si="4"/>
        <v>1.813953488372093</v>
      </c>
      <c r="G276" s="12" t="s">
        <v>394</v>
      </c>
    </row>
    <row r="277" spans="1:7" ht="15.75">
      <c r="A277" s="17" t="s">
        <v>902</v>
      </c>
      <c r="B277" s="107" t="s">
        <v>903</v>
      </c>
      <c r="C277" s="107" t="s">
        <v>1147</v>
      </c>
      <c r="D277" s="108">
        <v>160</v>
      </c>
      <c r="E277" s="108">
        <v>180</v>
      </c>
      <c r="F277" s="109">
        <f t="shared" si="4"/>
        <v>1.125</v>
      </c>
      <c r="G277" s="12" t="s">
        <v>394</v>
      </c>
    </row>
    <row r="278" spans="1:7" ht="15.75">
      <c r="A278" s="17" t="s">
        <v>904</v>
      </c>
      <c r="B278" s="114" t="s">
        <v>905</v>
      </c>
      <c r="C278" s="107" t="s">
        <v>1147</v>
      </c>
      <c r="D278" s="108">
        <v>235</v>
      </c>
      <c r="E278" s="108">
        <v>280</v>
      </c>
      <c r="F278" s="109">
        <f t="shared" si="4"/>
        <v>1.1914893617021276</v>
      </c>
      <c r="G278" s="12" t="s">
        <v>394</v>
      </c>
    </row>
    <row r="279" spans="1:7" ht="15.75">
      <c r="A279" s="17" t="s">
        <v>906</v>
      </c>
      <c r="B279" s="107" t="s">
        <v>907</v>
      </c>
      <c r="C279" s="107" t="s">
        <v>1147</v>
      </c>
      <c r="D279" s="108">
        <v>125</v>
      </c>
      <c r="E279" s="108">
        <v>160</v>
      </c>
      <c r="F279" s="109">
        <f t="shared" si="4"/>
        <v>1.28</v>
      </c>
      <c r="G279" s="12" t="s">
        <v>394</v>
      </c>
    </row>
    <row r="280" spans="1:7" ht="15.75">
      <c r="A280" s="17" t="s">
        <v>908</v>
      </c>
      <c r="B280" s="107" t="s">
        <v>909</v>
      </c>
      <c r="C280" s="107" t="s">
        <v>1147</v>
      </c>
      <c r="D280" s="108">
        <v>125</v>
      </c>
      <c r="E280" s="108">
        <v>160</v>
      </c>
      <c r="F280" s="109">
        <f t="shared" si="4"/>
        <v>1.28</v>
      </c>
      <c r="G280" s="12" t="s">
        <v>394</v>
      </c>
    </row>
    <row r="281" spans="1:7" ht="15.75">
      <c r="A281" s="17" t="s">
        <v>910</v>
      </c>
      <c r="B281" s="107" t="s">
        <v>911</v>
      </c>
      <c r="C281" s="107" t="s">
        <v>1147</v>
      </c>
      <c r="D281" s="108">
        <v>770</v>
      </c>
      <c r="E281" s="108">
        <v>850</v>
      </c>
      <c r="F281" s="109">
        <f t="shared" si="4"/>
        <v>1.103896103896104</v>
      </c>
      <c r="G281" s="12" t="s">
        <v>394</v>
      </c>
    </row>
    <row r="282" spans="1:7" ht="18.75">
      <c r="A282" s="17" t="s">
        <v>912</v>
      </c>
      <c r="B282" s="110" t="s">
        <v>913</v>
      </c>
      <c r="C282" s="110"/>
      <c r="D282" s="110"/>
      <c r="E282" s="110"/>
      <c r="F282" s="109"/>
      <c r="G282" s="29"/>
    </row>
    <row r="283" spans="1:7" ht="15.75">
      <c r="A283" s="17" t="s">
        <v>914</v>
      </c>
      <c r="B283" s="121" t="s">
        <v>915</v>
      </c>
      <c r="C283" s="121"/>
      <c r="D283" s="121"/>
      <c r="E283" s="121"/>
      <c r="F283" s="109"/>
      <c r="G283" s="29"/>
    </row>
    <row r="284" spans="1:7" ht="15.75">
      <c r="A284" s="17" t="s">
        <v>916</v>
      </c>
      <c r="B284" s="107" t="s">
        <v>917</v>
      </c>
      <c r="C284" s="107" t="s">
        <v>1147</v>
      </c>
      <c r="D284" s="108">
        <v>160</v>
      </c>
      <c r="E284" s="108">
        <v>180</v>
      </c>
      <c r="F284" s="109">
        <f t="shared" si="4"/>
        <v>1.125</v>
      </c>
      <c r="G284" s="12" t="s">
        <v>394</v>
      </c>
    </row>
    <row r="285" spans="1:7" ht="15.75">
      <c r="A285" s="17" t="s">
        <v>918</v>
      </c>
      <c r="B285" s="107" t="s">
        <v>919</v>
      </c>
      <c r="C285" s="107" t="s">
        <v>1147</v>
      </c>
      <c r="D285" s="108">
        <v>160</v>
      </c>
      <c r="E285" s="113">
        <v>160</v>
      </c>
      <c r="F285" s="109">
        <f t="shared" si="4"/>
        <v>1</v>
      </c>
      <c r="G285" s="12"/>
    </row>
    <row r="286" spans="1:7" ht="15.75">
      <c r="A286" s="17" t="s">
        <v>920</v>
      </c>
      <c r="B286" s="107" t="s">
        <v>921</v>
      </c>
      <c r="C286" s="107" t="s">
        <v>1147</v>
      </c>
      <c r="D286" s="108">
        <v>360</v>
      </c>
      <c r="E286" s="108">
        <v>400</v>
      </c>
      <c r="F286" s="109">
        <f t="shared" si="4"/>
        <v>1.1111111111111112</v>
      </c>
      <c r="G286" s="12" t="s">
        <v>394</v>
      </c>
    </row>
    <row r="287" spans="1:7" ht="15.75">
      <c r="A287" s="17" t="s">
        <v>922</v>
      </c>
      <c r="B287" s="107" t="s">
        <v>923</v>
      </c>
      <c r="C287" s="107" t="s">
        <v>1147</v>
      </c>
      <c r="D287" s="108">
        <v>630</v>
      </c>
      <c r="E287" s="108">
        <v>700</v>
      </c>
      <c r="F287" s="109">
        <f t="shared" si="4"/>
        <v>1.1111111111111112</v>
      </c>
      <c r="G287" s="12" t="s">
        <v>394</v>
      </c>
    </row>
    <row r="288" spans="1:7" ht="15.75">
      <c r="A288" s="17" t="s">
        <v>924</v>
      </c>
      <c r="B288" s="107" t="s">
        <v>925</v>
      </c>
      <c r="C288" s="107" t="s">
        <v>1147</v>
      </c>
      <c r="D288" s="108">
        <v>385</v>
      </c>
      <c r="E288" s="108">
        <v>430</v>
      </c>
      <c r="F288" s="109">
        <f t="shared" si="4"/>
        <v>1.1168831168831168</v>
      </c>
      <c r="G288" s="12" t="s">
        <v>394</v>
      </c>
    </row>
    <row r="289" spans="1:7" ht="15.75">
      <c r="A289" s="17" t="s">
        <v>926</v>
      </c>
      <c r="B289" s="107" t="s">
        <v>927</v>
      </c>
      <c r="C289" s="107" t="s">
        <v>1147</v>
      </c>
      <c r="D289" s="108">
        <v>385</v>
      </c>
      <c r="E289" s="108">
        <v>430</v>
      </c>
      <c r="F289" s="109">
        <f t="shared" si="4"/>
        <v>1.1168831168831168</v>
      </c>
      <c r="G289" s="12" t="s">
        <v>394</v>
      </c>
    </row>
    <row r="290" spans="1:7" ht="15.75">
      <c r="A290" s="17" t="s">
        <v>928</v>
      </c>
      <c r="B290" s="107" t="s">
        <v>929</v>
      </c>
      <c r="C290" s="107" t="s">
        <v>1147</v>
      </c>
      <c r="D290" s="108">
        <v>235</v>
      </c>
      <c r="E290" s="108">
        <v>260</v>
      </c>
      <c r="F290" s="109">
        <f t="shared" si="4"/>
        <v>1.1063829787234043</v>
      </c>
      <c r="G290" s="12" t="s">
        <v>394</v>
      </c>
    </row>
    <row r="291" spans="1:7" ht="15.75">
      <c r="A291" s="17" t="s">
        <v>930</v>
      </c>
      <c r="B291" s="107" t="s">
        <v>931</v>
      </c>
      <c r="C291" s="107" t="s">
        <v>1147</v>
      </c>
      <c r="D291" s="108">
        <v>510</v>
      </c>
      <c r="E291" s="108">
        <v>560</v>
      </c>
      <c r="F291" s="109">
        <f t="shared" si="4"/>
        <v>1.0980392156862746</v>
      </c>
      <c r="G291" s="12" t="s">
        <v>394</v>
      </c>
    </row>
    <row r="292" spans="1:7" ht="15.75">
      <c r="A292" s="17" t="s">
        <v>932</v>
      </c>
      <c r="B292" s="107" t="s">
        <v>933</v>
      </c>
      <c r="C292" s="107" t="s">
        <v>1147</v>
      </c>
      <c r="D292" s="108">
        <v>142</v>
      </c>
      <c r="E292" s="108">
        <v>160</v>
      </c>
      <c r="F292" s="109">
        <f t="shared" si="4"/>
        <v>1.1267605633802817</v>
      </c>
      <c r="G292" s="12" t="s">
        <v>394</v>
      </c>
    </row>
    <row r="293" spans="1:7" ht="15.75">
      <c r="A293" s="17" t="s">
        <v>934</v>
      </c>
      <c r="B293" s="107" t="s">
        <v>935</v>
      </c>
      <c r="C293" s="107" t="s">
        <v>1147</v>
      </c>
      <c r="D293" s="108">
        <v>270</v>
      </c>
      <c r="E293" s="108">
        <v>300</v>
      </c>
      <c r="F293" s="109">
        <f t="shared" si="4"/>
        <v>1.1111111111111112</v>
      </c>
      <c r="G293" s="12" t="s">
        <v>394</v>
      </c>
    </row>
    <row r="294" spans="1:7" ht="15.75">
      <c r="A294" s="17" t="s">
        <v>936</v>
      </c>
      <c r="B294" s="107" t="s">
        <v>937</v>
      </c>
      <c r="C294" s="107" t="s">
        <v>1147</v>
      </c>
      <c r="D294" s="108">
        <v>148</v>
      </c>
      <c r="E294" s="108">
        <v>160</v>
      </c>
      <c r="F294" s="109">
        <f t="shared" si="4"/>
        <v>1.0810810810810811</v>
      </c>
      <c r="G294" s="12" t="s">
        <v>394</v>
      </c>
    </row>
    <row r="295" spans="1:7" ht="15.75">
      <c r="A295" s="17" t="s">
        <v>938</v>
      </c>
      <c r="B295" s="122" t="s">
        <v>939</v>
      </c>
      <c r="C295" s="122"/>
      <c r="D295" s="122"/>
      <c r="E295" s="122"/>
      <c r="F295" s="109"/>
      <c r="G295" s="29"/>
    </row>
    <row r="296" spans="1:7" ht="15.75">
      <c r="A296" s="17" t="s">
        <v>940</v>
      </c>
      <c r="B296" s="107" t="s">
        <v>941</v>
      </c>
      <c r="C296" s="107"/>
      <c r="D296" s="108">
        <v>135</v>
      </c>
      <c r="E296" s="108">
        <v>135</v>
      </c>
      <c r="F296" s="109">
        <f t="shared" si="4"/>
        <v>1</v>
      </c>
      <c r="G296" s="12"/>
    </row>
    <row r="297" spans="1:7" ht="18.75">
      <c r="A297" s="17" t="s">
        <v>942</v>
      </c>
      <c r="B297" s="110" t="s">
        <v>943</v>
      </c>
      <c r="C297" s="110"/>
      <c r="D297" s="110"/>
      <c r="E297" s="110"/>
      <c r="F297" s="109"/>
      <c r="G297" s="29"/>
    </row>
    <row r="298" spans="1:7" ht="15.75">
      <c r="A298" s="17" t="s">
        <v>944</v>
      </c>
      <c r="B298" s="107" t="s">
        <v>945</v>
      </c>
      <c r="C298" s="107" t="s">
        <v>1147</v>
      </c>
      <c r="D298" s="112">
        <v>45</v>
      </c>
      <c r="E298" s="112">
        <v>50</v>
      </c>
      <c r="F298" s="109">
        <f t="shared" si="4"/>
        <v>1.1111111111111112</v>
      </c>
      <c r="G298" s="12" t="s">
        <v>394</v>
      </c>
    </row>
    <row r="299" spans="1:7" ht="15.75">
      <c r="A299" s="17" t="s">
        <v>946</v>
      </c>
      <c r="B299" s="107" t="s">
        <v>947</v>
      </c>
      <c r="C299" s="107" t="s">
        <v>1147</v>
      </c>
      <c r="D299" s="108">
        <v>56</v>
      </c>
      <c r="E299" s="108">
        <v>60</v>
      </c>
      <c r="F299" s="109">
        <f t="shared" si="4"/>
        <v>1.0714285714285714</v>
      </c>
      <c r="G299" s="12" t="s">
        <v>394</v>
      </c>
    </row>
    <row r="300" spans="1:7" ht="15.75">
      <c r="A300" s="17" t="s">
        <v>948</v>
      </c>
      <c r="B300" s="107" t="s">
        <v>949</v>
      </c>
      <c r="C300" s="107" t="s">
        <v>1147</v>
      </c>
      <c r="D300" s="108">
        <v>150</v>
      </c>
      <c r="E300" s="108">
        <v>170</v>
      </c>
      <c r="F300" s="109">
        <f t="shared" si="4"/>
        <v>1.1333333333333333</v>
      </c>
      <c r="G300" s="12" t="s">
        <v>394</v>
      </c>
    </row>
    <row r="301" spans="1:7" ht="15.75">
      <c r="A301" s="17" t="s">
        <v>950</v>
      </c>
      <c r="B301" s="107" t="s">
        <v>951</v>
      </c>
      <c r="C301" s="107" t="s">
        <v>1147</v>
      </c>
      <c r="D301" s="108">
        <v>165</v>
      </c>
      <c r="E301" s="108">
        <v>190</v>
      </c>
      <c r="F301" s="109">
        <f t="shared" si="4"/>
        <v>1.1515151515151516</v>
      </c>
      <c r="G301" s="12" t="s">
        <v>394</v>
      </c>
    </row>
    <row r="302" spans="1:7" ht="15.75">
      <c r="A302" s="17" t="s">
        <v>952</v>
      </c>
      <c r="B302" s="107" t="s">
        <v>953</v>
      </c>
      <c r="C302" s="107" t="s">
        <v>1147</v>
      </c>
      <c r="D302" s="108">
        <v>70</v>
      </c>
      <c r="E302" s="108">
        <v>80</v>
      </c>
      <c r="F302" s="109">
        <f t="shared" si="4"/>
        <v>1.1428571428571428</v>
      </c>
      <c r="G302" s="12" t="s">
        <v>394</v>
      </c>
    </row>
    <row r="303" spans="1:7" ht="15.75">
      <c r="A303" s="17" t="s">
        <v>954</v>
      </c>
      <c r="B303" s="107" t="s">
        <v>955</v>
      </c>
      <c r="C303" s="107" t="s">
        <v>1147</v>
      </c>
      <c r="D303" s="108">
        <v>65</v>
      </c>
      <c r="E303" s="113">
        <v>65</v>
      </c>
      <c r="F303" s="109">
        <f t="shared" si="4"/>
        <v>1</v>
      </c>
      <c r="G303" s="12"/>
    </row>
    <row r="304" spans="1:7" ht="15.75">
      <c r="A304" s="17" t="s">
        <v>956</v>
      </c>
      <c r="B304" s="107" t="s">
        <v>957</v>
      </c>
      <c r="C304" s="107" t="s">
        <v>1147</v>
      </c>
      <c r="D304" s="108">
        <v>80</v>
      </c>
      <c r="E304" s="108">
        <v>80</v>
      </c>
      <c r="F304" s="109">
        <f t="shared" si="4"/>
        <v>1</v>
      </c>
      <c r="G304" s="12"/>
    </row>
    <row r="305" spans="1:7" ht="15.75">
      <c r="A305" s="17" t="s">
        <v>958</v>
      </c>
      <c r="B305" s="107" t="s">
        <v>959</v>
      </c>
      <c r="C305" s="107" t="s">
        <v>1147</v>
      </c>
      <c r="D305" s="108">
        <v>65</v>
      </c>
      <c r="E305" s="108">
        <v>65</v>
      </c>
      <c r="F305" s="109">
        <f t="shared" si="4"/>
        <v>1</v>
      </c>
      <c r="G305" s="12"/>
    </row>
    <row r="306" spans="1:7" ht="15.75">
      <c r="A306" s="17" t="s">
        <v>960</v>
      </c>
      <c r="B306" s="107" t="s">
        <v>961</v>
      </c>
      <c r="C306" s="107" t="s">
        <v>1147</v>
      </c>
      <c r="D306" s="108">
        <v>180</v>
      </c>
      <c r="E306" s="108">
        <v>180</v>
      </c>
      <c r="F306" s="109">
        <f t="shared" si="4"/>
        <v>1</v>
      </c>
      <c r="G306" s="12"/>
    </row>
    <row r="307" spans="1:7" ht="15.75">
      <c r="A307" s="17" t="s">
        <v>962</v>
      </c>
      <c r="B307" s="123" t="s">
        <v>963</v>
      </c>
      <c r="C307" s="107" t="s">
        <v>1147</v>
      </c>
      <c r="D307" s="108">
        <v>90</v>
      </c>
      <c r="E307" s="108">
        <v>110</v>
      </c>
      <c r="F307" s="109">
        <f t="shared" si="4"/>
        <v>1.2222222222222223</v>
      </c>
      <c r="G307" s="12" t="s">
        <v>394</v>
      </c>
    </row>
    <row r="308" spans="1:7" ht="18.75">
      <c r="A308" s="17" t="s">
        <v>964</v>
      </c>
      <c r="B308" s="110" t="s">
        <v>965</v>
      </c>
      <c r="C308" s="110"/>
      <c r="D308" s="110"/>
      <c r="E308" s="29"/>
      <c r="F308" s="109"/>
      <c r="G308" s="29"/>
    </row>
    <row r="309" spans="1:7" ht="15.75">
      <c r="A309" s="17" t="s">
        <v>966</v>
      </c>
      <c r="B309" s="121" t="s">
        <v>967</v>
      </c>
      <c r="C309" s="121"/>
      <c r="D309" s="121"/>
      <c r="E309" s="29"/>
      <c r="F309" s="109"/>
      <c r="G309" s="29"/>
    </row>
    <row r="310" spans="1:7" ht="15.75">
      <c r="A310" s="17" t="s">
        <v>968</v>
      </c>
      <c r="B310" s="124" t="s">
        <v>969</v>
      </c>
      <c r="C310" s="107" t="s">
        <v>1147</v>
      </c>
      <c r="D310" s="117">
        <v>35</v>
      </c>
      <c r="E310" s="125">
        <v>35</v>
      </c>
      <c r="F310" s="109">
        <f t="shared" si="4"/>
        <v>1</v>
      </c>
      <c r="G310" s="12"/>
    </row>
    <row r="311" spans="1:7" ht="15.75">
      <c r="A311" s="17" t="s">
        <v>970</v>
      </c>
      <c r="B311" s="124" t="s">
        <v>971</v>
      </c>
      <c r="C311" s="107" t="s">
        <v>1147</v>
      </c>
      <c r="D311" s="117">
        <v>50</v>
      </c>
      <c r="E311" s="117">
        <v>50</v>
      </c>
      <c r="F311" s="109">
        <f t="shared" si="4"/>
        <v>1</v>
      </c>
      <c r="G311" s="12"/>
    </row>
    <row r="312" spans="1:7" ht="15.75">
      <c r="A312" s="17" t="s">
        <v>972</v>
      </c>
      <c r="B312" s="124" t="s">
        <v>973</v>
      </c>
      <c r="C312" s="107" t="s">
        <v>1147</v>
      </c>
      <c r="D312" s="117">
        <v>200</v>
      </c>
      <c r="E312" s="117">
        <v>200</v>
      </c>
      <c r="F312" s="109">
        <f t="shared" si="4"/>
        <v>1</v>
      </c>
      <c r="G312" s="12"/>
    </row>
    <row r="313" spans="1:7" ht="15.75">
      <c r="A313" s="17" t="s">
        <v>974</v>
      </c>
      <c r="B313" s="124" t="s">
        <v>975</v>
      </c>
      <c r="C313" s="107" t="s">
        <v>1147</v>
      </c>
      <c r="D313" s="117">
        <v>40</v>
      </c>
      <c r="E313" s="117">
        <v>40</v>
      </c>
      <c r="F313" s="109">
        <f t="shared" si="4"/>
        <v>1</v>
      </c>
      <c r="G313" s="12"/>
    </row>
    <row r="314" spans="1:7" ht="15.75">
      <c r="A314" s="17" t="s">
        <v>976</v>
      </c>
      <c r="B314" s="124" t="s">
        <v>977</v>
      </c>
      <c r="C314" s="107" t="s">
        <v>1147</v>
      </c>
      <c r="D314" s="117">
        <v>180</v>
      </c>
      <c r="E314" s="125">
        <v>120</v>
      </c>
      <c r="F314" s="109">
        <f t="shared" si="4"/>
        <v>0.6666666666666666</v>
      </c>
      <c r="G314" s="29"/>
    </row>
    <row r="315" spans="1:7" ht="15.75">
      <c r="A315" s="17" t="s">
        <v>978</v>
      </c>
      <c r="B315" s="124" t="s">
        <v>979</v>
      </c>
      <c r="C315" s="107" t="s">
        <v>1147</v>
      </c>
      <c r="D315" s="117">
        <v>83</v>
      </c>
      <c r="E315" s="117">
        <v>83</v>
      </c>
      <c r="F315" s="109">
        <f t="shared" si="4"/>
        <v>1</v>
      </c>
      <c r="G315" s="12"/>
    </row>
    <row r="316" spans="1:7" ht="15.75">
      <c r="A316" s="17" t="s">
        <v>980</v>
      </c>
      <c r="B316" s="124" t="s">
        <v>981</v>
      </c>
      <c r="C316" s="107" t="s">
        <v>1147</v>
      </c>
      <c r="D316" s="117">
        <v>50</v>
      </c>
      <c r="E316" s="117">
        <v>50</v>
      </c>
      <c r="F316" s="109">
        <f t="shared" si="4"/>
        <v>1</v>
      </c>
      <c r="G316" s="12"/>
    </row>
    <row r="317" spans="1:7" ht="15.75">
      <c r="A317" s="17" t="s">
        <v>982</v>
      </c>
      <c r="B317" s="124" t="s">
        <v>983</v>
      </c>
      <c r="C317" s="107" t="s">
        <v>1147</v>
      </c>
      <c r="D317" s="117">
        <v>180</v>
      </c>
      <c r="E317" s="117">
        <v>180</v>
      </c>
      <c r="F317" s="109">
        <f t="shared" si="4"/>
        <v>1</v>
      </c>
      <c r="G317" s="12"/>
    </row>
    <row r="318" spans="1:7" ht="15.75">
      <c r="A318" s="17" t="s">
        <v>984</v>
      </c>
      <c r="B318" s="124" t="s">
        <v>985</v>
      </c>
      <c r="C318" s="107" t="s">
        <v>1147</v>
      </c>
      <c r="D318" s="117">
        <v>110</v>
      </c>
      <c r="E318" s="117">
        <v>110</v>
      </c>
      <c r="F318" s="109">
        <f t="shared" si="4"/>
        <v>1</v>
      </c>
      <c r="G318" s="12"/>
    </row>
    <row r="319" spans="1:7" ht="15.75">
      <c r="A319" s="17" t="s">
        <v>986</v>
      </c>
      <c r="B319" s="124" t="s">
        <v>987</v>
      </c>
      <c r="C319" s="107" t="s">
        <v>1147</v>
      </c>
      <c r="D319" s="117">
        <v>120</v>
      </c>
      <c r="E319" s="117">
        <v>120</v>
      </c>
      <c r="F319" s="109">
        <f t="shared" si="4"/>
        <v>1</v>
      </c>
      <c r="G319" s="12"/>
    </row>
    <row r="320" spans="1:7" ht="15.75">
      <c r="A320" s="17" t="s">
        <v>988</v>
      </c>
      <c r="B320" s="124" t="s">
        <v>989</v>
      </c>
      <c r="C320" s="107" t="s">
        <v>1147</v>
      </c>
      <c r="D320" s="117">
        <v>190</v>
      </c>
      <c r="E320" s="117">
        <v>190</v>
      </c>
      <c r="F320" s="109">
        <f t="shared" si="4"/>
        <v>1</v>
      </c>
      <c r="G320" s="12"/>
    </row>
    <row r="321" spans="1:7" ht="15.75">
      <c r="A321" s="17" t="s">
        <v>990</v>
      </c>
      <c r="B321" s="124" t="s">
        <v>991</v>
      </c>
      <c r="C321" s="107" t="s">
        <v>1147</v>
      </c>
      <c r="D321" s="117">
        <v>110</v>
      </c>
      <c r="E321" s="125">
        <v>80</v>
      </c>
      <c r="F321" s="109">
        <f t="shared" si="4"/>
        <v>0.7272727272727273</v>
      </c>
      <c r="G321" s="29"/>
    </row>
    <row r="322" spans="1:7" ht="15.75">
      <c r="A322" s="17" t="s">
        <v>992</v>
      </c>
      <c r="B322" s="124" t="s">
        <v>993</v>
      </c>
      <c r="C322" s="107" t="s">
        <v>1147</v>
      </c>
      <c r="D322" s="117">
        <v>40</v>
      </c>
      <c r="E322" s="117">
        <v>40</v>
      </c>
      <c r="F322" s="109">
        <f t="shared" si="4"/>
        <v>1</v>
      </c>
      <c r="G322" s="29"/>
    </row>
    <row r="323" spans="1:7" ht="15.75">
      <c r="A323" s="17" t="s">
        <v>994</v>
      </c>
      <c r="B323" s="126" t="s">
        <v>995</v>
      </c>
      <c r="C323" s="107" t="s">
        <v>1147</v>
      </c>
      <c r="D323" s="117">
        <v>26</v>
      </c>
      <c r="E323" s="117">
        <v>26</v>
      </c>
      <c r="F323" s="109">
        <f t="shared" si="4"/>
        <v>1</v>
      </c>
      <c r="G323" s="29"/>
    </row>
    <row r="324" spans="1:7" ht="15.75">
      <c r="A324" s="17" t="s">
        <v>996</v>
      </c>
      <c r="B324" s="126" t="s">
        <v>997</v>
      </c>
      <c r="C324" s="107" t="s">
        <v>1147</v>
      </c>
      <c r="D324" s="117">
        <v>62</v>
      </c>
      <c r="E324" s="117">
        <v>62</v>
      </c>
      <c r="F324" s="109">
        <f t="shared" si="4"/>
        <v>1</v>
      </c>
      <c r="G324" s="29"/>
    </row>
    <row r="325" spans="1:7" ht="15.75">
      <c r="A325" s="17" t="s">
        <v>998</v>
      </c>
      <c r="B325" s="126" t="s">
        <v>999</v>
      </c>
      <c r="C325" s="107" t="s">
        <v>1147</v>
      </c>
      <c r="D325" s="117">
        <v>135</v>
      </c>
      <c r="E325" s="117">
        <v>135</v>
      </c>
      <c r="F325" s="109">
        <f t="shared" si="4"/>
        <v>1</v>
      </c>
      <c r="G325" s="29"/>
    </row>
    <row r="326" spans="1:7" ht="15.75">
      <c r="A326" s="17" t="s">
        <v>1000</v>
      </c>
      <c r="B326" s="126" t="s">
        <v>1001</v>
      </c>
      <c r="C326" s="107" t="s">
        <v>1147</v>
      </c>
      <c r="D326" s="117">
        <v>86</v>
      </c>
      <c r="E326" s="117">
        <v>86</v>
      </c>
      <c r="F326" s="109">
        <f t="shared" si="4"/>
        <v>1</v>
      </c>
      <c r="G326" s="29"/>
    </row>
    <row r="327" spans="1:7" ht="15.75">
      <c r="A327" s="17" t="s">
        <v>1002</v>
      </c>
      <c r="B327" s="126" t="s">
        <v>1003</v>
      </c>
      <c r="C327" s="107" t="s">
        <v>1147</v>
      </c>
      <c r="D327" s="117">
        <v>88</v>
      </c>
      <c r="E327" s="117">
        <v>88</v>
      </c>
      <c r="F327" s="109">
        <f aca="true" t="shared" si="5" ref="F327:F390">E327/D327*100%</f>
        <v>1</v>
      </c>
      <c r="G327" s="29"/>
    </row>
    <row r="328" spans="1:7" ht="15.75">
      <c r="A328" s="17" t="s">
        <v>1004</v>
      </c>
      <c r="B328" s="126" t="s">
        <v>1005</v>
      </c>
      <c r="C328" s="107" t="s">
        <v>1147</v>
      </c>
      <c r="D328" s="117">
        <v>280</v>
      </c>
      <c r="E328" s="117">
        <v>280</v>
      </c>
      <c r="F328" s="109">
        <f t="shared" si="5"/>
        <v>1</v>
      </c>
      <c r="G328" s="29"/>
    </row>
    <row r="329" spans="1:7" ht="15.75">
      <c r="A329" s="17" t="s">
        <v>1006</v>
      </c>
      <c r="B329" s="127" t="s">
        <v>1007</v>
      </c>
      <c r="C329" s="107" t="s">
        <v>1147</v>
      </c>
      <c r="D329" s="117">
        <v>150</v>
      </c>
      <c r="E329" s="117">
        <v>150</v>
      </c>
      <c r="F329" s="109">
        <f t="shared" si="5"/>
        <v>1</v>
      </c>
      <c r="G329" s="29"/>
    </row>
    <row r="330" spans="1:7" ht="15.75">
      <c r="A330" s="17" t="s">
        <v>1008</v>
      </c>
      <c r="B330" s="127" t="s">
        <v>1009</v>
      </c>
      <c r="C330" s="107" t="s">
        <v>1147</v>
      </c>
      <c r="D330" s="117">
        <v>80</v>
      </c>
      <c r="E330" s="117">
        <v>80</v>
      </c>
      <c r="F330" s="109">
        <f t="shared" si="5"/>
        <v>1</v>
      </c>
      <c r="G330" s="29"/>
    </row>
    <row r="331" spans="1:7" ht="15.75">
      <c r="A331" s="17" t="s">
        <v>1010</v>
      </c>
      <c r="B331" s="127" t="s">
        <v>1011</v>
      </c>
      <c r="C331" s="107" t="s">
        <v>1147</v>
      </c>
      <c r="D331" s="117">
        <v>96</v>
      </c>
      <c r="E331" s="117">
        <v>96</v>
      </c>
      <c r="F331" s="109">
        <f t="shared" si="5"/>
        <v>1</v>
      </c>
      <c r="G331" s="29"/>
    </row>
    <row r="332" spans="1:7" ht="15.75">
      <c r="A332" s="17" t="s">
        <v>1012</v>
      </c>
      <c r="B332" s="127" t="s">
        <v>1013</v>
      </c>
      <c r="C332" s="107" t="s">
        <v>1147</v>
      </c>
      <c r="D332" s="117">
        <v>120</v>
      </c>
      <c r="E332" s="117">
        <v>120</v>
      </c>
      <c r="F332" s="109">
        <f t="shared" si="5"/>
        <v>1</v>
      </c>
      <c r="G332" s="29"/>
    </row>
    <row r="333" spans="1:7" ht="19.5">
      <c r="A333" s="17" t="s">
        <v>1014</v>
      </c>
      <c r="B333" s="128" t="s">
        <v>1015</v>
      </c>
      <c r="C333" s="128"/>
      <c r="D333" s="129"/>
      <c r="E333" s="129"/>
      <c r="F333" s="109"/>
      <c r="G333" s="29"/>
    </row>
    <row r="334" spans="1:7" ht="15.75">
      <c r="A334" s="17" t="s">
        <v>1016</v>
      </c>
      <c r="B334" s="130" t="s">
        <v>1017</v>
      </c>
      <c r="C334" s="107" t="s">
        <v>1147</v>
      </c>
      <c r="D334" s="117">
        <v>210</v>
      </c>
      <c r="E334" s="117">
        <v>210</v>
      </c>
      <c r="F334" s="109">
        <f t="shared" si="5"/>
        <v>1</v>
      </c>
      <c r="G334" s="29"/>
    </row>
    <row r="335" spans="1:7" ht="15.75">
      <c r="A335" s="17" t="s">
        <v>1018</v>
      </c>
      <c r="B335" s="130" t="s">
        <v>1019</v>
      </c>
      <c r="C335" s="107" t="s">
        <v>1147</v>
      </c>
      <c r="D335" s="117">
        <v>80</v>
      </c>
      <c r="E335" s="125">
        <v>52</v>
      </c>
      <c r="F335" s="109">
        <f t="shared" si="5"/>
        <v>0.65</v>
      </c>
      <c r="G335" s="29"/>
    </row>
    <row r="336" spans="1:7" ht="15.75">
      <c r="A336" s="17" t="s">
        <v>1020</v>
      </c>
      <c r="B336" s="130" t="s">
        <v>1021</v>
      </c>
      <c r="C336" s="107" t="s">
        <v>1147</v>
      </c>
      <c r="D336" s="117">
        <v>85</v>
      </c>
      <c r="E336" s="125">
        <v>54</v>
      </c>
      <c r="F336" s="109">
        <f t="shared" si="5"/>
        <v>0.6352941176470588</v>
      </c>
      <c r="G336" s="29"/>
    </row>
    <row r="337" spans="1:7" ht="15.75">
      <c r="A337" s="17" t="s">
        <v>1022</v>
      </c>
      <c r="B337" s="130" t="s">
        <v>1023</v>
      </c>
      <c r="C337" s="107" t="s">
        <v>1147</v>
      </c>
      <c r="D337" s="117">
        <v>78</v>
      </c>
      <c r="E337" s="117">
        <v>78</v>
      </c>
      <c r="F337" s="109">
        <f t="shared" si="5"/>
        <v>1</v>
      </c>
      <c r="G337" s="29"/>
    </row>
    <row r="338" spans="1:7" ht="15.75">
      <c r="A338" s="17" t="s">
        <v>1024</v>
      </c>
      <c r="B338" s="130" t="s">
        <v>1025</v>
      </c>
      <c r="C338" s="107" t="s">
        <v>1147</v>
      </c>
      <c r="D338" s="117">
        <v>33</v>
      </c>
      <c r="E338" s="117">
        <v>33</v>
      </c>
      <c r="F338" s="109">
        <f t="shared" si="5"/>
        <v>1</v>
      </c>
      <c r="G338" s="29"/>
    </row>
    <row r="339" spans="1:7" ht="19.5">
      <c r="A339" s="17" t="s">
        <v>1026</v>
      </c>
      <c r="B339" s="128" t="s">
        <v>1027</v>
      </c>
      <c r="C339" s="128"/>
      <c r="D339" s="129"/>
      <c r="E339" s="129"/>
      <c r="F339" s="109"/>
      <c r="G339" s="29"/>
    </row>
    <row r="340" spans="1:7" ht="15.75">
      <c r="A340" s="17" t="s">
        <v>1028</v>
      </c>
      <c r="B340" s="130" t="s">
        <v>1029</v>
      </c>
      <c r="C340" s="107" t="s">
        <v>1147</v>
      </c>
      <c r="D340" s="117">
        <v>190</v>
      </c>
      <c r="E340" s="117">
        <v>190</v>
      </c>
      <c r="F340" s="109">
        <f t="shared" si="5"/>
        <v>1</v>
      </c>
      <c r="G340" s="29"/>
    </row>
    <row r="341" spans="1:7" ht="15.75">
      <c r="A341" s="17" t="s">
        <v>1030</v>
      </c>
      <c r="B341" s="130" t="s">
        <v>1031</v>
      </c>
      <c r="C341" s="107" t="s">
        <v>1147</v>
      </c>
      <c r="D341" s="117">
        <v>95</v>
      </c>
      <c r="E341" s="117">
        <v>95</v>
      </c>
      <c r="F341" s="109">
        <f t="shared" si="5"/>
        <v>1</v>
      </c>
      <c r="G341" s="29"/>
    </row>
    <row r="342" spans="1:7" ht="15.75">
      <c r="A342" s="17" t="s">
        <v>1032</v>
      </c>
      <c r="B342" s="265" t="s">
        <v>1033</v>
      </c>
      <c r="C342" s="265"/>
      <c r="D342" s="265"/>
      <c r="E342" s="122"/>
      <c r="F342" s="109"/>
      <c r="G342" s="29"/>
    </row>
    <row r="343" spans="1:7" ht="19.5">
      <c r="A343" s="17" t="s">
        <v>1034</v>
      </c>
      <c r="B343" s="128" t="s">
        <v>1035</v>
      </c>
      <c r="C343" s="128"/>
      <c r="D343" s="131">
        <f>D344+D345</f>
        <v>397</v>
      </c>
      <c r="E343" s="131">
        <f>E344+E345</f>
        <v>397</v>
      </c>
      <c r="F343" s="109">
        <f t="shared" si="5"/>
        <v>1</v>
      </c>
      <c r="G343" s="29"/>
    </row>
    <row r="344" spans="1:7" ht="15.75">
      <c r="A344" s="17" t="s">
        <v>1036</v>
      </c>
      <c r="B344" s="107" t="s">
        <v>1037</v>
      </c>
      <c r="C344" s="107" t="s">
        <v>1147</v>
      </c>
      <c r="D344" s="132">
        <v>67</v>
      </c>
      <c r="E344" s="132">
        <v>67</v>
      </c>
      <c r="F344" s="109">
        <f t="shared" si="5"/>
        <v>1</v>
      </c>
      <c r="G344" s="29"/>
    </row>
    <row r="345" spans="1:7" ht="15.75">
      <c r="A345" s="17" t="s">
        <v>1038</v>
      </c>
      <c r="B345" s="107" t="s">
        <v>1039</v>
      </c>
      <c r="C345" s="107" t="s">
        <v>1147</v>
      </c>
      <c r="D345" s="132">
        <v>330</v>
      </c>
      <c r="E345" s="132">
        <v>330</v>
      </c>
      <c r="F345" s="109">
        <f t="shared" si="5"/>
        <v>1</v>
      </c>
      <c r="G345" s="29"/>
    </row>
    <row r="346" spans="1:7" ht="19.5">
      <c r="A346" s="17" t="s">
        <v>1040</v>
      </c>
      <c r="B346" s="128" t="s">
        <v>1041</v>
      </c>
      <c r="C346" s="128"/>
      <c r="D346" s="131">
        <f>D347+D348+D349+D350+D351</f>
        <v>518</v>
      </c>
      <c r="E346" s="131">
        <f>E347+E348+E349+E350+E351</f>
        <v>433</v>
      </c>
      <c r="F346" s="109">
        <f t="shared" si="5"/>
        <v>0.8359073359073359</v>
      </c>
      <c r="G346" s="29"/>
    </row>
    <row r="347" spans="1:7" ht="15.75">
      <c r="A347" s="17" t="s">
        <v>1042</v>
      </c>
      <c r="B347" s="107" t="s">
        <v>1043</v>
      </c>
      <c r="C347" s="107" t="s">
        <v>1147</v>
      </c>
      <c r="D347" s="132">
        <v>82</v>
      </c>
      <c r="E347" s="133">
        <v>54</v>
      </c>
      <c r="F347" s="109">
        <f t="shared" si="5"/>
        <v>0.6585365853658537</v>
      </c>
      <c r="G347" s="29"/>
    </row>
    <row r="348" spans="1:7" ht="15.75">
      <c r="A348" s="17" t="s">
        <v>1044</v>
      </c>
      <c r="B348" s="134" t="s">
        <v>1045</v>
      </c>
      <c r="C348" s="107" t="s">
        <v>1147</v>
      </c>
      <c r="D348" s="132">
        <v>96</v>
      </c>
      <c r="E348" s="133">
        <v>74</v>
      </c>
      <c r="F348" s="109">
        <f t="shared" si="5"/>
        <v>0.7708333333333334</v>
      </c>
      <c r="G348" s="29"/>
    </row>
    <row r="349" spans="1:7" ht="15.75">
      <c r="A349" s="17" t="s">
        <v>1046</v>
      </c>
      <c r="B349" s="107" t="s">
        <v>1047</v>
      </c>
      <c r="C349" s="107" t="s">
        <v>1147</v>
      </c>
      <c r="D349" s="132">
        <v>140</v>
      </c>
      <c r="E349" s="132">
        <v>105</v>
      </c>
      <c r="F349" s="109">
        <f t="shared" si="5"/>
        <v>0.75</v>
      </c>
      <c r="G349" s="29"/>
    </row>
    <row r="350" spans="1:7" ht="15.75">
      <c r="A350" s="17" t="s">
        <v>1048</v>
      </c>
      <c r="B350" s="107" t="s">
        <v>1049</v>
      </c>
      <c r="C350" s="107" t="s">
        <v>1147</v>
      </c>
      <c r="D350" s="132">
        <v>140</v>
      </c>
      <c r="E350" s="132">
        <v>140</v>
      </c>
      <c r="F350" s="109">
        <f t="shared" si="5"/>
        <v>1</v>
      </c>
      <c r="G350" s="29"/>
    </row>
    <row r="351" spans="1:7" ht="15.75">
      <c r="A351" s="17" t="s">
        <v>1050</v>
      </c>
      <c r="B351" s="107" t="s">
        <v>1051</v>
      </c>
      <c r="C351" s="107" t="s">
        <v>1147</v>
      </c>
      <c r="D351" s="132">
        <v>60</v>
      </c>
      <c r="E351" s="132">
        <v>60</v>
      </c>
      <c r="F351" s="109">
        <f t="shared" si="5"/>
        <v>1</v>
      </c>
      <c r="G351" s="29"/>
    </row>
    <row r="352" spans="1:7" ht="19.5">
      <c r="A352" s="17" t="s">
        <v>1052</v>
      </c>
      <c r="B352" s="128" t="s">
        <v>1053</v>
      </c>
      <c r="C352" s="128"/>
      <c r="D352" s="135"/>
      <c r="E352" s="135"/>
      <c r="F352" s="109"/>
      <c r="G352" s="29"/>
    </row>
    <row r="353" spans="1:7" ht="15.75">
      <c r="A353" s="17" t="s">
        <v>1054</v>
      </c>
      <c r="B353" s="107" t="s">
        <v>1055</v>
      </c>
      <c r="C353" s="107" t="s">
        <v>1147</v>
      </c>
      <c r="D353" s="108">
        <v>68</v>
      </c>
      <c r="E353" s="113">
        <v>48</v>
      </c>
      <c r="F353" s="109">
        <f t="shared" si="5"/>
        <v>0.7058823529411765</v>
      </c>
      <c r="G353" s="29"/>
    </row>
    <row r="354" spans="1:7" ht="15.75">
      <c r="A354" s="17" t="s">
        <v>1056</v>
      </c>
      <c r="B354" s="107" t="s">
        <v>1057</v>
      </c>
      <c r="C354" s="107" t="s">
        <v>1147</v>
      </c>
      <c r="D354" s="108">
        <v>70</v>
      </c>
      <c r="E354" s="108">
        <v>70</v>
      </c>
      <c r="F354" s="109">
        <f t="shared" si="5"/>
        <v>1</v>
      </c>
      <c r="G354" s="29"/>
    </row>
    <row r="355" spans="1:7" ht="15.75">
      <c r="A355" s="17" t="s">
        <v>1058</v>
      </c>
      <c r="B355" s="107" t="s">
        <v>1059</v>
      </c>
      <c r="C355" s="107" t="s">
        <v>1147</v>
      </c>
      <c r="D355" s="108">
        <v>270</v>
      </c>
      <c r="E355" s="108">
        <v>270</v>
      </c>
      <c r="F355" s="109">
        <f t="shared" si="5"/>
        <v>1</v>
      </c>
      <c r="G355" s="29"/>
    </row>
    <row r="356" spans="1:7" ht="19.5">
      <c r="A356" s="17" t="s">
        <v>1060</v>
      </c>
      <c r="B356" s="128" t="s">
        <v>1061</v>
      </c>
      <c r="C356" s="128"/>
      <c r="D356" s="135"/>
      <c r="E356" s="135"/>
      <c r="F356" s="109"/>
      <c r="G356" s="29"/>
    </row>
    <row r="357" spans="1:7" ht="15.75">
      <c r="A357" s="17" t="s">
        <v>1062</v>
      </c>
      <c r="B357" s="107" t="s">
        <v>1063</v>
      </c>
      <c r="C357" s="107" t="s">
        <v>1147</v>
      </c>
      <c r="D357" s="108">
        <v>62</v>
      </c>
      <c r="E357" s="113">
        <v>62</v>
      </c>
      <c r="F357" s="109">
        <f t="shared" si="5"/>
        <v>1</v>
      </c>
      <c r="G357" s="29"/>
    </row>
    <row r="358" spans="1:7" ht="15.75">
      <c r="A358" s="17" t="s">
        <v>1064</v>
      </c>
      <c r="B358" s="107" t="s">
        <v>1065</v>
      </c>
      <c r="C358" s="107" t="s">
        <v>1147</v>
      </c>
      <c r="D358" s="108">
        <v>79</v>
      </c>
      <c r="E358" s="108">
        <v>79</v>
      </c>
      <c r="F358" s="109">
        <f t="shared" si="5"/>
        <v>1</v>
      </c>
      <c r="G358" s="29"/>
    </row>
    <row r="359" spans="1:7" ht="15.75">
      <c r="A359" s="17" t="s">
        <v>1066</v>
      </c>
      <c r="B359" s="107" t="s">
        <v>1067</v>
      </c>
      <c r="C359" s="107" t="s">
        <v>1147</v>
      </c>
      <c r="D359" s="108">
        <v>160</v>
      </c>
      <c r="E359" s="108">
        <v>160</v>
      </c>
      <c r="F359" s="109">
        <f t="shared" si="5"/>
        <v>1</v>
      </c>
      <c r="G359" s="29"/>
    </row>
    <row r="360" spans="1:7" ht="15.75">
      <c r="A360" s="17" t="s">
        <v>1068</v>
      </c>
      <c r="B360" s="107" t="s">
        <v>1069</v>
      </c>
      <c r="C360" s="107" t="s">
        <v>1147</v>
      </c>
      <c r="D360" s="108">
        <v>62</v>
      </c>
      <c r="E360" s="108">
        <v>62</v>
      </c>
      <c r="F360" s="109">
        <f t="shared" si="5"/>
        <v>1</v>
      </c>
      <c r="G360" s="29"/>
    </row>
    <row r="361" spans="1:7" ht="15.75">
      <c r="A361" s="17" t="s">
        <v>1070</v>
      </c>
      <c r="B361" s="107" t="s">
        <v>1071</v>
      </c>
      <c r="C361" s="107" t="s">
        <v>1147</v>
      </c>
      <c r="D361" s="108">
        <v>96</v>
      </c>
      <c r="E361" s="108">
        <v>96</v>
      </c>
      <c r="F361" s="109">
        <f t="shared" si="5"/>
        <v>1</v>
      </c>
      <c r="G361" s="29"/>
    </row>
    <row r="362" spans="1:7" ht="19.5">
      <c r="A362" s="17" t="s">
        <v>1072</v>
      </c>
      <c r="B362" s="128" t="s">
        <v>1073</v>
      </c>
      <c r="C362" s="128"/>
      <c r="D362" s="131">
        <f>D363+D364+D365+D366</f>
        <v>299</v>
      </c>
      <c r="E362" s="131">
        <f>E363+E364+E365+E366</f>
        <v>299</v>
      </c>
      <c r="F362" s="109">
        <f t="shared" si="5"/>
        <v>1</v>
      </c>
      <c r="G362" s="29"/>
    </row>
    <row r="363" spans="1:7" ht="15.75">
      <c r="A363" s="17" t="s">
        <v>1074</v>
      </c>
      <c r="B363" s="107" t="s">
        <v>1075</v>
      </c>
      <c r="C363" s="107" t="s">
        <v>1147</v>
      </c>
      <c r="D363" s="108">
        <v>75</v>
      </c>
      <c r="E363" s="113">
        <v>75</v>
      </c>
      <c r="F363" s="109">
        <f t="shared" si="5"/>
        <v>1</v>
      </c>
      <c r="G363" s="29"/>
    </row>
    <row r="364" spans="1:7" ht="15.75">
      <c r="A364" s="17" t="s">
        <v>1076</v>
      </c>
      <c r="B364" s="107" t="s">
        <v>1077</v>
      </c>
      <c r="C364" s="107" t="s">
        <v>1147</v>
      </c>
      <c r="D364" s="108">
        <v>70</v>
      </c>
      <c r="E364" s="108">
        <v>70</v>
      </c>
      <c r="F364" s="109">
        <f t="shared" si="5"/>
        <v>1</v>
      </c>
      <c r="G364" s="29"/>
    </row>
    <row r="365" spans="1:7" ht="15.75">
      <c r="A365" s="17" t="s">
        <v>1078</v>
      </c>
      <c r="B365" s="107" t="s">
        <v>1079</v>
      </c>
      <c r="C365" s="107" t="s">
        <v>1147</v>
      </c>
      <c r="D365" s="108">
        <v>90</v>
      </c>
      <c r="E365" s="108">
        <v>90</v>
      </c>
      <c r="F365" s="109">
        <f t="shared" si="5"/>
        <v>1</v>
      </c>
      <c r="G365" s="29"/>
    </row>
    <row r="366" spans="1:7" ht="15.75">
      <c r="A366" s="17" t="s">
        <v>1080</v>
      </c>
      <c r="B366" s="107" t="s">
        <v>1081</v>
      </c>
      <c r="C366" s="107" t="s">
        <v>1147</v>
      </c>
      <c r="D366" s="108">
        <v>64</v>
      </c>
      <c r="E366" s="108">
        <v>64</v>
      </c>
      <c r="F366" s="109">
        <f t="shared" si="5"/>
        <v>1</v>
      </c>
      <c r="G366" s="29"/>
    </row>
    <row r="367" spans="1:7" ht="15.75">
      <c r="A367" s="17" t="s">
        <v>1082</v>
      </c>
      <c r="B367" s="107" t="s">
        <v>1083</v>
      </c>
      <c r="C367" s="107" t="s">
        <v>1147</v>
      </c>
      <c r="D367" s="108">
        <v>90</v>
      </c>
      <c r="E367" s="108">
        <v>90</v>
      </c>
      <c r="F367" s="109">
        <f t="shared" si="5"/>
        <v>1</v>
      </c>
      <c r="G367" s="29"/>
    </row>
    <row r="368" spans="1:7" ht="15.75">
      <c r="A368" s="17" t="s">
        <v>1084</v>
      </c>
      <c r="B368" s="107" t="s">
        <v>1085</v>
      </c>
      <c r="C368" s="107" t="s">
        <v>1147</v>
      </c>
      <c r="D368" s="108">
        <v>140</v>
      </c>
      <c r="E368" s="108">
        <v>140</v>
      </c>
      <c r="F368" s="109">
        <f t="shared" si="5"/>
        <v>1</v>
      </c>
      <c r="G368" s="29"/>
    </row>
    <row r="369" spans="1:7" ht="15.75">
      <c r="A369" s="17" t="s">
        <v>1086</v>
      </c>
      <c r="B369" s="107" t="s">
        <v>1087</v>
      </c>
      <c r="C369" s="107" t="s">
        <v>1147</v>
      </c>
      <c r="D369" s="108">
        <v>100</v>
      </c>
      <c r="E369" s="108">
        <v>100</v>
      </c>
      <c r="F369" s="109">
        <f t="shared" si="5"/>
        <v>1</v>
      </c>
      <c r="G369" s="29"/>
    </row>
    <row r="370" spans="1:7" ht="19.5">
      <c r="A370" s="17" t="s">
        <v>1088</v>
      </c>
      <c r="B370" s="128" t="s">
        <v>1089</v>
      </c>
      <c r="C370" s="128"/>
      <c r="D370" s="136"/>
      <c r="E370" s="136"/>
      <c r="F370" s="109"/>
      <c r="G370" s="29"/>
    </row>
    <row r="371" spans="1:7" ht="15.75">
      <c r="A371" s="17" t="s">
        <v>1090</v>
      </c>
      <c r="B371" s="134" t="s">
        <v>1091</v>
      </c>
      <c r="C371" s="107" t="s">
        <v>1147</v>
      </c>
      <c r="D371" s="108">
        <v>64</v>
      </c>
      <c r="E371" s="108">
        <v>64</v>
      </c>
      <c r="F371" s="109">
        <f t="shared" si="5"/>
        <v>1</v>
      </c>
      <c r="G371" s="29"/>
    </row>
    <row r="372" spans="1:7" ht="15.75">
      <c r="A372" s="17" t="s">
        <v>1092</v>
      </c>
      <c r="B372" s="134" t="s">
        <v>1093</v>
      </c>
      <c r="C372" s="107" t="s">
        <v>1147</v>
      </c>
      <c r="D372" s="108">
        <v>62</v>
      </c>
      <c r="E372" s="108">
        <v>62</v>
      </c>
      <c r="F372" s="109">
        <f t="shared" si="5"/>
        <v>1</v>
      </c>
      <c r="G372" s="29"/>
    </row>
    <row r="373" spans="1:7" ht="19.5">
      <c r="A373" s="17" t="s">
        <v>1094</v>
      </c>
      <c r="B373" s="137" t="s">
        <v>1095</v>
      </c>
      <c r="C373" s="137"/>
      <c r="D373" s="136"/>
      <c r="E373" s="136"/>
      <c r="F373" s="109"/>
      <c r="G373" s="29"/>
    </row>
    <row r="374" spans="1:7" ht="15.75">
      <c r="A374" s="17" t="s">
        <v>1096</v>
      </c>
      <c r="B374" s="107" t="s">
        <v>1097</v>
      </c>
      <c r="C374" s="107" t="s">
        <v>1147</v>
      </c>
      <c r="D374" s="108">
        <v>124</v>
      </c>
      <c r="E374" s="108">
        <v>124</v>
      </c>
      <c r="F374" s="109">
        <f t="shared" si="5"/>
        <v>1</v>
      </c>
      <c r="G374" s="29"/>
    </row>
    <row r="375" spans="1:7" ht="19.5">
      <c r="A375" s="17" t="s">
        <v>1098</v>
      </c>
      <c r="B375" s="137" t="s">
        <v>1099</v>
      </c>
      <c r="C375" s="137"/>
      <c r="D375" s="108"/>
      <c r="E375" s="108"/>
      <c r="F375" s="109"/>
      <c r="G375" s="29"/>
    </row>
    <row r="376" spans="1:7" ht="15.75">
      <c r="A376" s="17" t="s">
        <v>1100</v>
      </c>
      <c r="B376" s="107" t="s">
        <v>1101</v>
      </c>
      <c r="C376" s="107" t="s">
        <v>1147</v>
      </c>
      <c r="D376" s="108">
        <v>90</v>
      </c>
      <c r="E376" s="108">
        <v>90</v>
      </c>
      <c r="F376" s="109">
        <f t="shared" si="5"/>
        <v>1</v>
      </c>
      <c r="G376" s="29"/>
    </row>
    <row r="377" spans="1:7" ht="15.75">
      <c r="A377" s="17" t="s">
        <v>1102</v>
      </c>
      <c r="B377" s="107" t="s">
        <v>1103</v>
      </c>
      <c r="C377" s="107" t="s">
        <v>1147</v>
      </c>
      <c r="D377" s="108">
        <v>70</v>
      </c>
      <c r="E377" s="108">
        <v>70</v>
      </c>
      <c r="F377" s="109">
        <f t="shared" si="5"/>
        <v>1</v>
      </c>
      <c r="G377" s="29"/>
    </row>
    <row r="378" spans="1:7" ht="19.5">
      <c r="A378" s="17" t="s">
        <v>1104</v>
      </c>
      <c r="B378" s="128" t="s">
        <v>1105</v>
      </c>
      <c r="C378" s="128"/>
      <c r="D378" s="135"/>
      <c r="E378" s="135"/>
      <c r="F378" s="109"/>
      <c r="G378" s="29"/>
    </row>
    <row r="379" spans="1:7" ht="15.75">
      <c r="A379" s="17" t="s">
        <v>1106</v>
      </c>
      <c r="B379" s="123" t="s">
        <v>1107</v>
      </c>
      <c r="C379" s="107" t="s">
        <v>1147</v>
      </c>
      <c r="D379" s="108">
        <v>108</v>
      </c>
      <c r="E379" s="108">
        <v>108</v>
      </c>
      <c r="F379" s="109">
        <f t="shared" si="5"/>
        <v>1</v>
      </c>
      <c r="G379" s="29"/>
    </row>
    <row r="380" spans="1:7" ht="15.75">
      <c r="A380" s="17" t="s">
        <v>1108</v>
      </c>
      <c r="B380" s="123" t="s">
        <v>1109</v>
      </c>
      <c r="C380" s="107" t="s">
        <v>1147</v>
      </c>
      <c r="D380" s="108">
        <v>85</v>
      </c>
      <c r="E380" s="108">
        <v>85</v>
      </c>
      <c r="F380" s="109">
        <f t="shared" si="5"/>
        <v>1</v>
      </c>
      <c r="G380" s="29"/>
    </row>
    <row r="381" spans="1:7" ht="15.75">
      <c r="A381" s="17" t="s">
        <v>1110</v>
      </c>
      <c r="B381" s="123" t="s">
        <v>1111</v>
      </c>
      <c r="C381" s="107" t="s">
        <v>1147</v>
      </c>
      <c r="D381" s="108">
        <v>90</v>
      </c>
      <c r="E381" s="108">
        <v>90</v>
      </c>
      <c r="F381" s="109">
        <f t="shared" si="5"/>
        <v>1</v>
      </c>
      <c r="G381" s="29"/>
    </row>
    <row r="382" spans="1:7" ht="15.75">
      <c r="A382" s="17" t="s">
        <v>1112</v>
      </c>
      <c r="B382" s="123" t="s">
        <v>1113</v>
      </c>
      <c r="C382" s="107" t="s">
        <v>1147</v>
      </c>
      <c r="D382" s="108">
        <v>140</v>
      </c>
      <c r="E382" s="108">
        <v>140</v>
      </c>
      <c r="F382" s="109">
        <f t="shared" si="5"/>
        <v>1</v>
      </c>
      <c r="G382" s="29"/>
    </row>
    <row r="383" spans="1:7" ht="15.75">
      <c r="A383" s="17" t="s">
        <v>1114</v>
      </c>
      <c r="B383" s="138" t="s">
        <v>1115</v>
      </c>
      <c r="C383" s="107" t="s">
        <v>1147</v>
      </c>
      <c r="D383" s="108">
        <v>140</v>
      </c>
      <c r="E383" s="108">
        <v>140</v>
      </c>
      <c r="F383" s="109">
        <f t="shared" si="5"/>
        <v>1</v>
      </c>
      <c r="G383" s="29"/>
    </row>
    <row r="384" spans="1:7" ht="15.75">
      <c r="A384" s="17" t="s">
        <v>1116</v>
      </c>
      <c r="B384" s="123" t="s">
        <v>1117</v>
      </c>
      <c r="C384" s="107" t="s">
        <v>1147</v>
      </c>
      <c r="D384" s="108">
        <v>96</v>
      </c>
      <c r="E384" s="108">
        <v>96</v>
      </c>
      <c r="F384" s="109">
        <f t="shared" si="5"/>
        <v>1</v>
      </c>
      <c r="G384" s="29"/>
    </row>
    <row r="385" spans="1:7" ht="15.75">
      <c r="A385" s="17" t="s">
        <v>1118</v>
      </c>
      <c r="B385" s="123" t="s">
        <v>1119</v>
      </c>
      <c r="C385" s="107" t="s">
        <v>1147</v>
      </c>
      <c r="D385" s="108">
        <v>80</v>
      </c>
      <c r="E385" s="108">
        <v>80</v>
      </c>
      <c r="F385" s="109">
        <f t="shared" si="5"/>
        <v>1</v>
      </c>
      <c r="G385" s="29"/>
    </row>
    <row r="386" spans="1:7" ht="19.5">
      <c r="A386" s="17" t="s">
        <v>1120</v>
      </c>
      <c r="B386" s="128" t="s">
        <v>1121</v>
      </c>
      <c r="C386" s="128"/>
      <c r="D386" s="135"/>
      <c r="E386" s="135"/>
      <c r="F386" s="109"/>
      <c r="G386" s="29"/>
    </row>
    <row r="387" spans="1:7" ht="15.75">
      <c r="A387" s="17" t="s">
        <v>1122</v>
      </c>
      <c r="B387" s="107" t="s">
        <v>1123</v>
      </c>
      <c r="C387" s="107" t="s">
        <v>1147</v>
      </c>
      <c r="D387" s="108">
        <v>66</v>
      </c>
      <c r="E387" s="108">
        <v>66</v>
      </c>
      <c r="F387" s="109">
        <f t="shared" si="5"/>
        <v>1</v>
      </c>
      <c r="G387" s="29"/>
    </row>
    <row r="388" spans="1:7" ht="15.75">
      <c r="A388" s="17" t="s">
        <v>1124</v>
      </c>
      <c r="B388" s="107" t="s">
        <v>1125</v>
      </c>
      <c r="C388" s="107" t="s">
        <v>1147</v>
      </c>
      <c r="D388" s="108">
        <v>86</v>
      </c>
      <c r="E388" s="108">
        <v>86</v>
      </c>
      <c r="F388" s="109">
        <f t="shared" si="5"/>
        <v>1</v>
      </c>
      <c r="G388" s="29"/>
    </row>
    <row r="389" spans="1:7" ht="15.75">
      <c r="A389" s="17" t="s">
        <v>1126</v>
      </c>
      <c r="B389" s="107" t="s">
        <v>1127</v>
      </c>
      <c r="C389" s="107" t="s">
        <v>1147</v>
      </c>
      <c r="D389" s="108">
        <v>110</v>
      </c>
      <c r="E389" s="108">
        <v>110</v>
      </c>
      <c r="F389" s="109">
        <f t="shared" si="5"/>
        <v>1</v>
      </c>
      <c r="G389" s="29"/>
    </row>
    <row r="390" spans="1:7" ht="19.5">
      <c r="A390" s="17" t="s">
        <v>1128</v>
      </c>
      <c r="B390" s="128" t="s">
        <v>1129</v>
      </c>
      <c r="C390" s="128"/>
      <c r="D390" s="131">
        <f>SUM(D391:D398)</f>
        <v>758</v>
      </c>
      <c r="E390" s="131">
        <f>SUM(E391:E398)</f>
        <v>758</v>
      </c>
      <c r="F390" s="109">
        <f t="shared" si="5"/>
        <v>1</v>
      </c>
      <c r="G390" s="29"/>
    </row>
    <row r="391" spans="1:7" ht="15.75">
      <c r="A391" s="17" t="s">
        <v>1130</v>
      </c>
      <c r="B391" s="107" t="s">
        <v>1131</v>
      </c>
      <c r="C391" s="107" t="s">
        <v>1147</v>
      </c>
      <c r="D391" s="108">
        <v>96</v>
      </c>
      <c r="E391" s="108">
        <v>96</v>
      </c>
      <c r="F391" s="109">
        <f aca="true" t="shared" si="6" ref="F391:F398">E391/D391*100%</f>
        <v>1</v>
      </c>
      <c r="G391" s="29"/>
    </row>
    <row r="392" spans="1:7" ht="15.75">
      <c r="A392" s="17" t="s">
        <v>1132</v>
      </c>
      <c r="B392" s="107" t="s">
        <v>1133</v>
      </c>
      <c r="C392" s="107" t="s">
        <v>1147</v>
      </c>
      <c r="D392" s="108">
        <v>93</v>
      </c>
      <c r="E392" s="108">
        <v>93</v>
      </c>
      <c r="F392" s="109">
        <f t="shared" si="6"/>
        <v>1</v>
      </c>
      <c r="G392" s="29"/>
    </row>
    <row r="393" spans="1:7" ht="15.75">
      <c r="A393" s="17" t="s">
        <v>1134</v>
      </c>
      <c r="B393" s="107" t="s">
        <v>1135</v>
      </c>
      <c r="C393" s="107" t="s">
        <v>1147</v>
      </c>
      <c r="D393" s="108">
        <v>130</v>
      </c>
      <c r="E393" s="108">
        <v>130</v>
      </c>
      <c r="F393" s="109">
        <f t="shared" si="6"/>
        <v>1</v>
      </c>
      <c r="G393" s="29"/>
    </row>
    <row r="394" spans="1:7" ht="15.75">
      <c r="A394" s="17" t="s">
        <v>1136</v>
      </c>
      <c r="B394" s="107" t="s">
        <v>1137</v>
      </c>
      <c r="C394" s="107" t="s">
        <v>1147</v>
      </c>
      <c r="D394" s="108">
        <v>99</v>
      </c>
      <c r="E394" s="108">
        <v>99</v>
      </c>
      <c r="F394" s="109">
        <f t="shared" si="6"/>
        <v>1</v>
      </c>
      <c r="G394" s="29"/>
    </row>
    <row r="395" spans="1:7" ht="15.75">
      <c r="A395" s="17" t="s">
        <v>1138</v>
      </c>
      <c r="B395" s="107" t="s">
        <v>1139</v>
      </c>
      <c r="C395" s="107" t="s">
        <v>1147</v>
      </c>
      <c r="D395" s="108">
        <v>75</v>
      </c>
      <c r="E395" s="108">
        <v>75</v>
      </c>
      <c r="F395" s="109">
        <f t="shared" si="6"/>
        <v>1</v>
      </c>
      <c r="G395" s="29"/>
    </row>
    <row r="396" spans="1:7" ht="15.75">
      <c r="A396" s="17" t="s">
        <v>1140</v>
      </c>
      <c r="B396" s="107" t="s">
        <v>1141</v>
      </c>
      <c r="C396" s="107" t="s">
        <v>1147</v>
      </c>
      <c r="D396" s="108">
        <v>80</v>
      </c>
      <c r="E396" s="108">
        <v>80</v>
      </c>
      <c r="F396" s="109">
        <f t="shared" si="6"/>
        <v>1</v>
      </c>
      <c r="G396" s="29"/>
    </row>
    <row r="397" spans="1:7" ht="15.75">
      <c r="A397" s="17" t="s">
        <v>1142</v>
      </c>
      <c r="B397" s="107" t="s">
        <v>1143</v>
      </c>
      <c r="C397" s="107" t="s">
        <v>1147</v>
      </c>
      <c r="D397" s="108">
        <v>70</v>
      </c>
      <c r="E397" s="108">
        <v>70</v>
      </c>
      <c r="F397" s="109">
        <f t="shared" si="6"/>
        <v>1</v>
      </c>
      <c r="G397" s="29"/>
    </row>
    <row r="398" spans="1:7" ht="15.75">
      <c r="A398" s="17" t="s">
        <v>1144</v>
      </c>
      <c r="B398" s="107" t="s">
        <v>1145</v>
      </c>
      <c r="C398" s="107" t="s">
        <v>1147</v>
      </c>
      <c r="D398" s="108">
        <v>115</v>
      </c>
      <c r="E398" s="108">
        <v>115</v>
      </c>
      <c r="F398" s="109">
        <f t="shared" si="6"/>
        <v>1</v>
      </c>
      <c r="G398" s="29"/>
    </row>
  </sheetData>
  <sheetProtection/>
  <mergeCells count="4">
    <mergeCell ref="B2:G2"/>
    <mergeCell ref="B3:G3"/>
    <mergeCell ref="B342:D342"/>
    <mergeCell ref="B1:G1"/>
  </mergeCells>
  <printOptions/>
  <pageMargins left="0.5905511811023623" right="0.2362204724409449" top="0.7874015748031497" bottom="0.7874015748031497" header="0.5118110236220472" footer="0.5118110236220472"/>
  <pageSetup fitToHeight="0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90" zoomScalePageLayoutView="0" workbookViewId="0" topLeftCell="A7">
      <selection activeCell="G20" sqref="G20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16384" width="18.75390625" style="9" customWidth="1"/>
  </cols>
  <sheetData>
    <row r="1" spans="1:8" ht="15">
      <c r="A1" s="20"/>
      <c r="B1" s="177" t="s">
        <v>20</v>
      </c>
      <c r="C1" s="177"/>
      <c r="D1" s="177"/>
      <c r="E1" s="177"/>
      <c r="F1" s="177"/>
      <c r="G1" s="177"/>
      <c r="H1" s="178"/>
    </row>
    <row r="2" spans="1:8" ht="15">
      <c r="A2" s="21"/>
      <c r="B2" s="179" t="s">
        <v>178</v>
      </c>
      <c r="C2" s="179"/>
      <c r="D2" s="179"/>
      <c r="E2" s="179"/>
      <c r="F2" s="179"/>
      <c r="G2" s="179"/>
      <c r="H2" s="180"/>
    </row>
    <row r="3" spans="1:8" ht="15">
      <c r="A3" s="164" t="s">
        <v>0</v>
      </c>
      <c r="B3" s="176" t="s">
        <v>1</v>
      </c>
      <c r="C3" s="176"/>
      <c r="D3" s="176"/>
      <c r="E3" s="176"/>
      <c r="F3" s="176" t="s">
        <v>179</v>
      </c>
      <c r="G3" s="176" t="s">
        <v>2</v>
      </c>
      <c r="H3" s="176"/>
    </row>
    <row r="4" spans="1:8" ht="32.25" customHeight="1">
      <c r="A4" s="165"/>
      <c r="B4" s="176"/>
      <c r="C4" s="176"/>
      <c r="D4" s="176"/>
      <c r="E4" s="176"/>
      <c r="F4" s="176"/>
      <c r="G4" s="4" t="s">
        <v>39</v>
      </c>
      <c r="H4" s="4" t="s">
        <v>40</v>
      </c>
    </row>
    <row r="5" spans="1:8" ht="30" customHeight="1">
      <c r="A5" s="17" t="s">
        <v>4</v>
      </c>
      <c r="B5" s="168" t="s">
        <v>21</v>
      </c>
      <c r="C5" s="168"/>
      <c r="D5" s="168"/>
      <c r="E5" s="168"/>
      <c r="F5" s="24" t="s">
        <v>279</v>
      </c>
      <c r="G5" s="24">
        <v>35399650.21</v>
      </c>
      <c r="H5" s="4">
        <v>32522621.05</v>
      </c>
    </row>
    <row r="6" spans="1:8" ht="30" customHeight="1">
      <c r="A6" s="17" t="s">
        <v>5</v>
      </c>
      <c r="B6" s="168" t="s">
        <v>26</v>
      </c>
      <c r="C6" s="168"/>
      <c r="D6" s="168"/>
      <c r="E6" s="168"/>
      <c r="F6" s="24" t="s">
        <v>279</v>
      </c>
      <c r="G6" s="24"/>
      <c r="H6" s="4"/>
    </row>
    <row r="7" spans="1:8" ht="30" customHeight="1">
      <c r="A7" s="17" t="s">
        <v>7</v>
      </c>
      <c r="B7" s="167" t="s">
        <v>27</v>
      </c>
      <c r="C7" s="168"/>
      <c r="D7" s="168"/>
      <c r="E7" s="169"/>
      <c r="F7" s="24" t="s">
        <v>279</v>
      </c>
      <c r="G7" s="24"/>
      <c r="H7" s="4"/>
    </row>
    <row r="8" spans="1:8" ht="30" customHeight="1">
      <c r="A8" s="17" t="s">
        <v>8</v>
      </c>
      <c r="B8" s="167" t="s">
        <v>28</v>
      </c>
      <c r="C8" s="168"/>
      <c r="D8" s="168"/>
      <c r="E8" s="169"/>
      <c r="F8" s="24" t="s">
        <v>279</v>
      </c>
      <c r="G8" s="24">
        <v>17834489.74</v>
      </c>
      <c r="H8" s="4">
        <v>14770932.53</v>
      </c>
    </row>
    <row r="9" spans="1:8" ht="30" customHeight="1">
      <c r="A9" s="17" t="s">
        <v>9</v>
      </c>
      <c r="B9" s="167" t="s">
        <v>29</v>
      </c>
      <c r="C9" s="168"/>
      <c r="D9" s="168"/>
      <c r="E9" s="169"/>
      <c r="F9" s="24" t="s">
        <v>279</v>
      </c>
      <c r="G9" s="24"/>
      <c r="H9" s="4"/>
    </row>
    <row r="10" spans="1:8" ht="30" customHeight="1">
      <c r="A10" s="17" t="s">
        <v>12</v>
      </c>
      <c r="B10" s="167" t="s">
        <v>30</v>
      </c>
      <c r="C10" s="168"/>
      <c r="D10" s="168"/>
      <c r="E10" s="169"/>
      <c r="F10" s="24" t="s">
        <v>279</v>
      </c>
      <c r="G10" s="24">
        <v>2343824.87</v>
      </c>
      <c r="H10" s="4"/>
    </row>
    <row r="11" spans="1:8" ht="30" customHeight="1">
      <c r="A11" s="17" t="s">
        <v>13</v>
      </c>
      <c r="B11" s="167" t="s">
        <v>31</v>
      </c>
      <c r="C11" s="168"/>
      <c r="D11" s="168"/>
      <c r="E11" s="169"/>
      <c r="F11" s="24" t="s">
        <v>280</v>
      </c>
      <c r="G11" s="24">
        <v>6594.6</v>
      </c>
      <c r="H11" s="4">
        <v>6590.9</v>
      </c>
    </row>
    <row r="12" spans="1:8" ht="30" customHeight="1">
      <c r="A12" s="17" t="s">
        <v>14</v>
      </c>
      <c r="B12" s="167" t="s">
        <v>32</v>
      </c>
      <c r="C12" s="168"/>
      <c r="D12" s="168"/>
      <c r="E12" s="169"/>
      <c r="F12" s="24" t="s">
        <v>280</v>
      </c>
      <c r="G12" s="24">
        <v>345.3</v>
      </c>
      <c r="H12" s="4">
        <v>324.6</v>
      </c>
    </row>
    <row r="13" spans="1:8" ht="30" customHeight="1">
      <c r="A13" s="17" t="s">
        <v>15</v>
      </c>
      <c r="B13" s="167" t="s">
        <v>33</v>
      </c>
      <c r="C13" s="168"/>
      <c r="D13" s="168"/>
      <c r="E13" s="169"/>
      <c r="F13" s="24" t="s">
        <v>280</v>
      </c>
      <c r="G13" s="24">
        <v>150.2</v>
      </c>
      <c r="H13" s="4">
        <v>39.7</v>
      </c>
    </row>
    <row r="14" spans="1:8" ht="30" customHeight="1">
      <c r="A14" s="17" t="s">
        <v>16</v>
      </c>
      <c r="B14" s="167" t="s">
        <v>34</v>
      </c>
      <c r="C14" s="168"/>
      <c r="D14" s="168"/>
      <c r="E14" s="169"/>
      <c r="F14" s="24" t="s">
        <v>281</v>
      </c>
      <c r="G14" s="24">
        <v>6</v>
      </c>
      <c r="H14" s="4">
        <v>6</v>
      </c>
    </row>
    <row r="15" spans="1:8" ht="30" customHeight="1">
      <c r="A15" s="17" t="s">
        <v>22</v>
      </c>
      <c r="B15" s="167" t="s">
        <v>35</v>
      </c>
      <c r="C15" s="168"/>
      <c r="D15" s="168"/>
      <c r="E15" s="169"/>
      <c r="F15" s="24" t="s">
        <v>279</v>
      </c>
      <c r="G15" s="24"/>
      <c r="H15" s="4"/>
    </row>
    <row r="16" spans="1:8" ht="15">
      <c r="A16" s="17"/>
      <c r="B16" s="183" t="s">
        <v>203</v>
      </c>
      <c r="C16" s="184"/>
      <c r="D16" s="184"/>
      <c r="E16" s="188"/>
      <c r="F16" s="24"/>
      <c r="G16" s="24"/>
      <c r="H16" s="4"/>
    </row>
    <row r="17" spans="1:8" ht="30" customHeight="1">
      <c r="A17" s="17" t="s">
        <v>23</v>
      </c>
      <c r="B17" s="167" t="s">
        <v>36</v>
      </c>
      <c r="C17" s="168"/>
      <c r="D17" s="168"/>
      <c r="E17" s="169"/>
      <c r="F17" s="24" t="s">
        <v>279</v>
      </c>
      <c r="G17" s="24" t="s">
        <v>100</v>
      </c>
      <c r="H17" s="29"/>
    </row>
    <row r="18" spans="1:8" ht="30" customHeight="1">
      <c r="A18" s="17" t="s">
        <v>24</v>
      </c>
      <c r="B18" s="167" t="s">
        <v>37</v>
      </c>
      <c r="C18" s="168"/>
      <c r="D18" s="168"/>
      <c r="E18" s="169"/>
      <c r="F18" s="24" t="s">
        <v>279</v>
      </c>
      <c r="G18" s="24" t="s">
        <v>100</v>
      </c>
      <c r="H18" s="29"/>
    </row>
    <row r="19" spans="1:8" ht="30" customHeight="1">
      <c r="A19" s="17" t="s">
        <v>25</v>
      </c>
      <c r="B19" s="167" t="s">
        <v>38</v>
      </c>
      <c r="C19" s="168"/>
      <c r="D19" s="168"/>
      <c r="E19" s="169"/>
      <c r="F19" s="24" t="s">
        <v>279</v>
      </c>
      <c r="G19" s="24" t="s">
        <v>100</v>
      </c>
      <c r="H19" s="4">
        <v>10875640.4</v>
      </c>
    </row>
    <row r="20" ht="15">
      <c r="H20" s="76" t="s">
        <v>288</v>
      </c>
    </row>
    <row r="22" spans="1:8" ht="15" customHeight="1">
      <c r="A22" s="10"/>
      <c r="B22" s="266" t="s">
        <v>289</v>
      </c>
      <c r="C22" s="266"/>
      <c r="D22" s="266"/>
      <c r="E22" s="266"/>
      <c r="F22" s="266"/>
      <c r="G22" s="266"/>
      <c r="H22" s="266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mergeCells count="22">
    <mergeCell ref="B22:H22"/>
    <mergeCell ref="B1:H1"/>
    <mergeCell ref="B2:H2"/>
    <mergeCell ref="B9:E9"/>
    <mergeCell ref="B10:E10"/>
    <mergeCell ref="B17:E17"/>
    <mergeCell ref="B18:E18"/>
    <mergeCell ref="B19:E19"/>
    <mergeCell ref="B11:E11"/>
    <mergeCell ref="B12:E12"/>
    <mergeCell ref="F3:F4"/>
    <mergeCell ref="G3:H3"/>
    <mergeCell ref="B5:E5"/>
    <mergeCell ref="B8:E8"/>
    <mergeCell ref="B6:E6"/>
    <mergeCell ref="B7:E7"/>
    <mergeCell ref="B13:E13"/>
    <mergeCell ref="B14:E14"/>
    <mergeCell ref="B15:E15"/>
    <mergeCell ref="B16:E16"/>
    <mergeCell ref="A3:A4"/>
    <mergeCell ref="B3:E4"/>
  </mergeCells>
  <printOptions/>
  <pageMargins left="0.984251968503937" right="0.2362204724409449" top="0.3937007874015748" bottom="0.3937007874015748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k424_2</cp:lastModifiedBy>
  <cp:lastPrinted>2014-04-25T07:55:05Z</cp:lastPrinted>
  <dcterms:created xsi:type="dcterms:W3CDTF">2010-05-19T10:50:44Z</dcterms:created>
  <dcterms:modified xsi:type="dcterms:W3CDTF">2014-04-25T07:58:27Z</dcterms:modified>
  <cp:category/>
  <cp:version/>
  <cp:contentType/>
  <cp:contentStatus/>
</cp:coreProperties>
</file>